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O\Desktop\"/>
    </mc:Choice>
  </mc:AlternateContent>
  <xr:revisionPtr revIDLastSave="0" documentId="8_{45EB4C52-9FB1-40E8-AC53-7792F20EEE3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LM S LD" sheetId="5" r:id="rId1"/>
    <sheet name="Tabelle1" sheetId="6" r:id="rId2"/>
    <sheet name="Tabelle2" sheetId="9" r:id="rId3"/>
  </sheets>
  <calcPr calcId="191029"/>
</workbook>
</file>

<file path=xl/calcChain.xml><?xml version="1.0" encoding="utf-8"?>
<calcChain xmlns="http://schemas.openxmlformats.org/spreadsheetml/2006/main">
  <c r="AL12" i="5" l="1"/>
  <c r="R9" i="5"/>
  <c r="AE19" i="5"/>
  <c r="AB19" i="5"/>
  <c r="X19" i="5"/>
  <c r="W19" i="5"/>
  <c r="V18" i="5"/>
  <c r="V19" i="5"/>
  <c r="P20" i="5" l="1"/>
  <c r="R20" i="5" s="1"/>
  <c r="I20" i="5"/>
  <c r="T20" i="5" s="1"/>
  <c r="AL18" i="5" l="1"/>
  <c r="AN18" i="5" s="1"/>
  <c r="AL17" i="5"/>
  <c r="AN17" i="5" s="1"/>
  <c r="AE17" i="5"/>
  <c r="AE18" i="5"/>
  <c r="AB17" i="5"/>
  <c r="AB18" i="5"/>
  <c r="AE5" i="5"/>
  <c r="AE7" i="5"/>
  <c r="AB5" i="5"/>
  <c r="AB7" i="5"/>
  <c r="Y7" i="5"/>
  <c r="Y12" i="5"/>
  <c r="X12" i="5"/>
  <c r="W12" i="5"/>
  <c r="V12" i="5"/>
  <c r="Y17" i="5"/>
  <c r="Y18" i="5"/>
  <c r="X17" i="5"/>
  <c r="X18" i="5"/>
  <c r="W17" i="5"/>
  <c r="W18" i="5"/>
  <c r="V17" i="5"/>
  <c r="X7" i="5"/>
  <c r="X8" i="5"/>
  <c r="X9" i="5"/>
  <c r="X6" i="5"/>
  <c r="W7" i="5"/>
  <c r="W8" i="5"/>
  <c r="W9" i="5"/>
  <c r="W6" i="5"/>
  <c r="V7" i="5"/>
  <c r="V8" i="5"/>
  <c r="V9" i="5"/>
  <c r="V6" i="5"/>
  <c r="W5" i="5"/>
  <c r="X5" i="5"/>
  <c r="Y5" i="5"/>
  <c r="V5" i="5"/>
  <c r="Y8" i="5"/>
  <c r="Y9" i="5"/>
  <c r="Y6" i="5"/>
  <c r="AL13" i="5" l="1"/>
  <c r="AN13" i="5" s="1"/>
  <c r="AE13" i="5"/>
  <c r="AB13" i="5"/>
  <c r="Y13" i="5"/>
  <c r="X13" i="5"/>
  <c r="W13" i="5"/>
  <c r="V13" i="5"/>
  <c r="P12" i="5"/>
  <c r="R12" i="5" s="1"/>
  <c r="P11" i="5"/>
  <c r="R11" i="5" s="1"/>
  <c r="P14" i="5"/>
  <c r="R14" i="5" s="1"/>
  <c r="I14" i="5"/>
  <c r="AL6" i="5"/>
  <c r="AN6" i="5" s="1"/>
  <c r="AE9" i="5"/>
  <c r="AE6" i="5"/>
  <c r="AB9" i="5"/>
  <c r="AB6" i="5"/>
  <c r="P6" i="5"/>
  <c r="R6" i="5" s="1"/>
  <c r="I6" i="5"/>
  <c r="T14" i="5" l="1"/>
  <c r="T6" i="5"/>
  <c r="AG6" i="5" s="1"/>
  <c r="AO6" i="5" s="1"/>
  <c r="P24" i="5" l="1"/>
  <c r="R24" i="5" s="1"/>
  <c r="P9" i="5" l="1"/>
  <c r="I9" i="5"/>
  <c r="T9" i="5" l="1"/>
  <c r="AG9" i="5" s="1"/>
  <c r="I21" i="5" l="1"/>
  <c r="P21" i="5"/>
  <c r="R21" i="5" s="1"/>
  <c r="T21" i="5" l="1"/>
  <c r="P7" i="5" l="1"/>
  <c r="P5" i="5"/>
  <c r="P8" i="5"/>
  <c r="P17" i="5" l="1"/>
  <c r="R17" i="5" s="1"/>
  <c r="I17" i="5"/>
  <c r="AN12" i="5"/>
  <c r="P19" i="5"/>
  <c r="R19" i="5" s="1"/>
  <c r="I19" i="5"/>
  <c r="R7" i="5"/>
  <c r="I7" i="5"/>
  <c r="I5" i="5"/>
  <c r="T17" i="5" l="1"/>
  <c r="AG17" i="5" s="1"/>
  <c r="AO17" i="5" s="1"/>
  <c r="T7" i="5"/>
  <c r="AG7" i="5" s="1"/>
  <c r="T19" i="5"/>
  <c r="AG19" i="5" s="1"/>
  <c r="I8" i="5"/>
  <c r="I13" i="5"/>
  <c r="I22" i="5"/>
  <c r="I12" i="5"/>
  <c r="T12" i="5" s="1"/>
  <c r="I18" i="5"/>
  <c r="I11" i="5"/>
  <c r="T11" i="5" s="1"/>
  <c r="AE12" i="5"/>
  <c r="AE8" i="5"/>
  <c r="AB12" i="5"/>
  <c r="R5" i="5"/>
  <c r="P13" i="5"/>
  <c r="P22" i="5"/>
  <c r="R22" i="5" s="1"/>
  <c r="P18" i="5"/>
  <c r="AB8" i="5"/>
  <c r="V1" i="5"/>
  <c r="T22" i="5" l="1"/>
  <c r="AG12" i="5"/>
  <c r="AO12" i="5" s="1"/>
  <c r="T18" i="5"/>
  <c r="AG18" i="5" s="1"/>
  <c r="AO18" i="5" s="1"/>
  <c r="T13" i="5"/>
  <c r="AG13" i="5" s="1"/>
  <c r="AO13" i="5" s="1"/>
  <c r="T8" i="5"/>
  <c r="AG8" i="5" s="1"/>
  <c r="T5" i="5"/>
  <c r="AG5" i="5" s="1"/>
  <c r="R18" i="5"/>
  <c r="R13" i="5"/>
  <c r="R8" i="5"/>
</calcChain>
</file>

<file path=xl/sharedStrings.xml><?xml version="1.0" encoding="utf-8"?>
<sst xmlns="http://schemas.openxmlformats.org/spreadsheetml/2006/main" count="121" uniqueCount="72">
  <si>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</si>
  <si>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</si>
  <si>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</si>
  <si>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</si>
  <si>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</si>
  <si>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</si>
  <si>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</si>
  <si>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</si>
  <si>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</si>
  <si>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</si>
  <si>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</si>
  <si>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</si>
  <si>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</si>
  <si>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</si>
  <si>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</si>
  <si>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</si>
  <si>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</si>
  <si>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</si>
  <si>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</si>
  <si>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</si>
  <si>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</si>
  <si>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</si>
  <si>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</si>
  <si>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</si>
  <si>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</si>
  <si>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</si>
  <si>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</si>
  <si>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SC Borussia 1920 Friedr.</t>
  </si>
  <si>
    <t>AF Hohenschönhausen</t>
  </si>
  <si>
    <t>Wagner</t>
  </si>
  <si>
    <t>Frank</t>
  </si>
  <si>
    <t>OG Hessenwinkel</t>
  </si>
  <si>
    <t>Manfred</t>
  </si>
  <si>
    <t>Reiß</t>
  </si>
  <si>
    <t>Musial</t>
  </si>
  <si>
    <t>Volker</t>
  </si>
  <si>
    <t>Hüter</t>
  </si>
  <si>
    <t>Torsten</t>
  </si>
  <si>
    <t>Zimmermann</t>
  </si>
  <si>
    <t>Britta</t>
  </si>
  <si>
    <t>Oelke</t>
  </si>
  <si>
    <t>Heinz</t>
  </si>
  <si>
    <t>Behlert</t>
  </si>
  <si>
    <t>Detlef</t>
  </si>
  <si>
    <t>AF Wendenschloss</t>
  </si>
  <si>
    <t>Demin</t>
  </si>
  <si>
    <t>Eugen</t>
  </si>
  <si>
    <t>Neumann</t>
  </si>
  <si>
    <t>Peter</t>
  </si>
  <si>
    <t>Geisler</t>
  </si>
  <si>
    <t>Jürgen</t>
  </si>
  <si>
    <t>Weigel</t>
  </si>
  <si>
    <t>Thomas</t>
  </si>
  <si>
    <t>FK</t>
  </si>
  <si>
    <t>Graf</t>
  </si>
  <si>
    <t>Herbert</t>
  </si>
  <si>
    <t>Ausschreibung wurde durch DAFV genehmigt.</t>
  </si>
  <si>
    <t>DAFV Castingsportreferent</t>
  </si>
  <si>
    <t xml:space="preserve">Nr.: 03 /2021 gez.: Wolfgang Feige-Lorenz </t>
  </si>
  <si>
    <t>LH</t>
  </si>
  <si>
    <t>Schulz</t>
  </si>
  <si>
    <t>Steffen</t>
  </si>
  <si>
    <t>SH4</t>
  </si>
  <si>
    <t>SD1</t>
  </si>
  <si>
    <t>SH3</t>
  </si>
  <si>
    <t>Christoph</t>
  </si>
  <si>
    <t>SH1</t>
  </si>
  <si>
    <t>Carsten</t>
  </si>
  <si>
    <t>DAV Berlin</t>
  </si>
  <si>
    <t>Ergebnisliste Berliner Castingsport Meisterschaften vom 19. - 20. 06. 2021, Sportforum Berlin</t>
  </si>
  <si>
    <t>Winter</t>
  </si>
  <si>
    <t>Harald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</si>
</sst>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[$€]#,##0.00_);[Red]\([$€]#,##0.00\)"/>
    <numFmt numFmtId="166" formatCode="_-* #,##0.00\ [$€-1]_-;\-* #,##0.00\ [$€-1]_-;_-* &quot;-&quot;??\ [$€-1]_-"/>
  </numFmts>
  <fonts count="29" x14ac:knownFonts="1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 Narrow"/>
      <family val="2"/>
    </font>
    <font>
      <sz val="8"/>
      <name val="MS Sans Serif"/>
      <family val="2"/>
    </font>
    <font>
      <b/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</cellStyleXfs>
  <cellXfs count="109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6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3" fontId="6" fillId="0" borderId="1" xfId="0" applyNumberFormat="1" applyFont="1" applyFill="1" applyBorder="1" applyAlignment="1" applyProtection="1">
      <alignment shrinkToFit="1"/>
    </xf>
    <xf numFmtId="164" fontId="6" fillId="0" borderId="1" xfId="0" applyNumberFormat="1" applyFont="1" applyFill="1" applyBorder="1" applyAlignment="1" applyProtection="1">
      <alignment shrinkToFi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shrinkToFit="1"/>
    </xf>
    <xf numFmtId="3" fontId="6" fillId="0" borderId="1" xfId="0" applyNumberFormat="1" applyFont="1" applyFill="1" applyBorder="1" applyAlignment="1" applyProtection="1">
      <alignment horizontal="center" shrinkToFit="1"/>
    </xf>
    <xf numFmtId="164" fontId="6" fillId="0" borderId="1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shrinkToFit="1"/>
    </xf>
    <xf numFmtId="4" fontId="6" fillId="0" borderId="1" xfId="0" applyNumberFormat="1" applyFont="1" applyFill="1" applyBorder="1" applyAlignment="1" applyProtection="1">
      <alignment horizontal="center" shrinkToFit="1"/>
    </xf>
    <xf numFmtId="2" fontId="6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shrinkToFit="1"/>
    </xf>
    <xf numFmtId="0" fontId="9" fillId="0" borderId="0" xfId="0" applyNumberFormat="1" applyFont="1" applyFill="1" applyBorder="1" applyAlignment="1" applyProtection="1">
      <alignment shrinkToFit="1"/>
    </xf>
    <xf numFmtId="4" fontId="3" fillId="0" borderId="0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 shrinkToFit="1"/>
    </xf>
    <xf numFmtId="4" fontId="2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/>
    <xf numFmtId="2" fontId="6" fillId="0" borderId="1" xfId="0" applyNumberFormat="1" applyFont="1" applyFill="1" applyBorder="1" applyAlignment="1" applyProtection="1"/>
    <xf numFmtId="3" fontId="6" fillId="0" borderId="1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4" fontId="6" fillId="0" borderId="1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shrinkToFit="1"/>
    </xf>
    <xf numFmtId="0" fontId="14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horizontal="left" shrinkToFit="1"/>
    </xf>
    <xf numFmtId="3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shrinkToFit="1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/>
    <xf numFmtId="2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shrinkToFit="1"/>
    </xf>
    <xf numFmtId="4" fontId="6" fillId="2" borderId="1" xfId="0" applyNumberFormat="1" applyFont="1" applyFill="1" applyBorder="1" applyAlignment="1" applyProtection="1">
      <alignment horizontal="right"/>
    </xf>
    <xf numFmtId="0" fontId="17" fillId="2" borderId="1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/>
    <xf numFmtId="0" fontId="22" fillId="2" borderId="1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>
      <alignment shrinkToFit="1"/>
    </xf>
    <xf numFmtId="164" fontId="13" fillId="0" borderId="0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>
      <alignment horizontal="center"/>
    </xf>
    <xf numFmtId="3" fontId="26" fillId="0" borderId="1" xfId="0" applyNumberFormat="1" applyFont="1" applyFill="1" applyBorder="1" applyAlignment="1" applyProtection="1">
      <alignment horizontal="center"/>
    </xf>
    <xf numFmtId="0" fontId="6" fillId="2" borderId="3" xfId="0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0" fontId="26" fillId="0" borderId="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left" shrinkToFit="1"/>
    </xf>
    <xf numFmtId="3" fontId="28" fillId="0" borderId="1" xfId="0" applyNumberFormat="1" applyFont="1" applyFill="1" applyBorder="1" applyAlignment="1" applyProtection="1">
      <alignment horizontal="center" shrinkToFit="1"/>
    </xf>
    <xf numFmtId="3" fontId="16" fillId="0" borderId="1" xfId="0" applyNumberFormat="1" applyFont="1" applyFill="1" applyBorder="1" applyAlignment="1" applyProtection="1">
      <alignment horizontal="center" shrinkToFit="1"/>
    </xf>
    <xf numFmtId="0" fontId="28" fillId="0" borderId="1" xfId="0" applyNumberFormat="1" applyFont="1" applyFill="1" applyBorder="1" applyAlignment="1" applyProtection="1">
      <alignment horizontal="center" shrinkToFit="1"/>
    </xf>
    <xf numFmtId="0" fontId="16" fillId="0" borderId="1" xfId="0" applyNumberFormat="1" applyFont="1" applyFill="1" applyBorder="1" applyAlignment="1" applyProtection="1">
      <alignment horizontal="center" shrinkToFi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shrinkToFit="1"/>
    </xf>
    <xf numFmtId="0" fontId="3" fillId="0" borderId="2" xfId="0" applyFont="1" applyBorder="1" applyAlignment="1">
      <alignment horizontal="center"/>
    </xf>
    <xf numFmtId="4" fontId="6" fillId="2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0" fontId="26" fillId="3" borderId="1" xfId="0" applyNumberFormat="1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 applyProtection="1"/>
    <xf numFmtId="4" fontId="12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 shrinkToFit="1"/>
    </xf>
    <xf numFmtId="4" fontId="6" fillId="0" borderId="4" xfId="0" applyNumberFormat="1" applyFont="1" applyFill="1" applyBorder="1" applyAlignment="1" applyProtection="1">
      <alignment horizontal="center" shrinkToFit="1"/>
    </xf>
    <xf numFmtId="4" fontId="6" fillId="0" borderId="6" xfId="0" applyNumberFormat="1" applyFont="1" applyFill="1" applyBorder="1" applyAlignment="1" applyProtection="1">
      <alignment horizontal="center" shrinkToFit="1"/>
    </xf>
    <xf numFmtId="4" fontId="6" fillId="0" borderId="5" xfId="0" applyNumberFormat="1" applyFont="1" applyFill="1" applyBorder="1" applyAlignment="1" applyProtection="1">
      <alignment horizontal="center" shrinkToFit="1"/>
    </xf>
    <xf numFmtId="0" fontId="6" fillId="0" borderId="4" xfId="0" applyNumberFormat="1" applyFont="1" applyFill="1" applyBorder="1" applyAlignment="1" applyProtection="1">
      <alignment horizontal="center" shrinkToFit="1"/>
    </xf>
    <xf numFmtId="0" fontId="6" fillId="0" borderId="5" xfId="0" applyNumberFormat="1" applyFont="1" applyFill="1" applyBorder="1" applyAlignment="1" applyProtection="1">
      <alignment horizontal="center" shrinkToFit="1"/>
    </xf>
    <xf numFmtId="3" fontId="6" fillId="0" borderId="4" xfId="0" applyNumberFormat="1" applyFont="1" applyFill="1" applyBorder="1" applyAlignment="1" applyProtection="1">
      <alignment horizontal="center" shrinkToFit="1"/>
    </xf>
    <xf numFmtId="3" fontId="6" fillId="0" borderId="5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 shrinkToFit="1"/>
    </xf>
    <xf numFmtId="164" fontId="6" fillId="0" borderId="5" xfId="0" applyNumberFormat="1" applyFont="1" applyFill="1" applyBorder="1" applyAlignment="1" applyProtection="1">
      <alignment horizontal="center" shrinkToFit="1"/>
    </xf>
  </cellXfs>
  <cellStyles count="7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Standard" xfId="0" builtinId="0"/>
    <cellStyle name="Standard 2" xfId="4" xr:uid="{00000000-0005-0000-0000-000004000000}"/>
    <cellStyle name="Standard 3" xfId="5" xr:uid="{00000000-0005-0000-0000-000005000000}"/>
    <cellStyle name="Standard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Rot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A29"/>
  <sheetViews>
    <sheetView tabSelected="1" zoomScale="105" zoomScaleNormal="105" workbookViewId="0">
      <selection activeCell="Q13" sqref="Q13"/>
    </sheetView>
  </sheetViews>
  <sheetFormatPr baseColWidth="10" defaultColWidth="10" defaultRowHeight="15.75" x14ac:dyDescent="0.25"/>
  <cols>
    <col min="1" max="1" width="10.5703125" style="45" customWidth="1"/>
    <col min="2" max="2" width="10.140625" style="45" customWidth="1"/>
    <col min="3" max="3" width="16.28515625" style="45" customWidth="1"/>
    <col min="4" max="4" width="4.5703125" style="22" customWidth="1"/>
    <col min="5" max="5" width="5.7109375" style="1" customWidth="1"/>
    <col min="6" max="6" width="3.5703125" style="56" customWidth="1"/>
    <col min="7" max="7" width="7.42578125" style="3" customWidth="1"/>
    <col min="8" max="8" width="8.42578125" style="2" customWidth="1"/>
    <col min="9" max="9" width="7.85546875" style="3" customWidth="1"/>
    <col min="10" max="10" width="2.7109375" style="6" customWidth="1"/>
    <col min="11" max="11" width="5.42578125" style="1" customWidth="1"/>
    <col min="12" max="12" width="3.42578125" style="1" customWidth="1"/>
    <col min="13" max="13" width="6.7109375" style="1" customWidth="1"/>
    <col min="14" max="14" width="3.7109375" style="1" customWidth="1"/>
    <col min="15" max="15" width="6.7109375" style="3" customWidth="1"/>
    <col min="16" max="16" width="9.42578125" style="4" customWidth="1"/>
    <col min="17" max="17" width="2.7109375" style="6" customWidth="1"/>
    <col min="18" max="18" width="8.7109375" style="4" customWidth="1"/>
    <col min="19" max="19" width="2.85546875" style="6" customWidth="1"/>
    <col min="20" max="20" width="8.5703125" style="5" customWidth="1"/>
    <col min="21" max="21" width="3.28515625" style="37" customWidth="1"/>
    <col min="22" max="22" width="10.28515625" style="18" customWidth="1"/>
    <col min="23" max="23" width="8" style="18" customWidth="1"/>
    <col min="24" max="24" width="15.140625" style="31" customWidth="1"/>
    <col min="25" max="25" width="4.5703125" style="22" customWidth="1"/>
    <col min="26" max="26" width="7" style="3" customWidth="1"/>
    <col min="27" max="27" width="6.7109375" style="3" customWidth="1"/>
    <col min="28" max="28" width="7.140625" style="34" customWidth="1"/>
    <col min="29" max="29" width="3.28515625" style="51" customWidth="1"/>
    <col min="30" max="30" width="7.140625" style="3" customWidth="1"/>
    <col min="31" max="31" width="7.85546875" style="5" customWidth="1"/>
    <col min="32" max="32" width="3.7109375" style="51" customWidth="1"/>
    <col min="33" max="33" width="8.5703125" style="4" customWidth="1"/>
    <col min="34" max="34" width="3.140625" style="53" customWidth="1"/>
    <col min="35" max="35" width="4.140625" style="7" customWidth="1"/>
    <col min="36" max="36" width="3.42578125" style="51" customWidth="1"/>
    <col min="37" max="37" width="6.7109375" style="3" customWidth="1"/>
    <col min="38" max="38" width="9" style="4" customWidth="1"/>
    <col min="39" max="39" width="3.5703125" style="49" customWidth="1"/>
    <col min="40" max="40" width="8.140625" style="4" customWidth="1"/>
    <col min="41" max="41" width="8.85546875" style="4" customWidth="1"/>
    <col min="42" max="42" width="3.7109375" style="53" customWidth="1"/>
    <col min="43" max="16384" width="10" style="5"/>
  </cols>
  <sheetData>
    <row r="1" spans="1:781" s="12" customFormat="1" ht="15.75" customHeight="1" x14ac:dyDescent="0.25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7"/>
      <c r="P1" s="97"/>
      <c r="Q1" s="97"/>
      <c r="R1" s="97"/>
      <c r="S1" s="35"/>
      <c r="U1" s="36"/>
      <c r="V1" s="98" t="str">
        <f>A1</f>
        <v>Ergebnisliste Berliner Castingsport Meisterschaften vom 19. - 20. 06. 2021, Sportforum Berlin</v>
      </c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50"/>
      <c r="AK1" s="97"/>
      <c r="AL1" s="97"/>
      <c r="AM1" s="97"/>
      <c r="AN1" s="97"/>
      <c r="AO1" s="11" t="s">
        <v>20</v>
      </c>
      <c r="AP1" s="54"/>
    </row>
    <row r="2" spans="1:781" s="12" customFormat="1" ht="8.4499999999999993" customHeight="1" x14ac:dyDescent="0.2">
      <c r="A2" s="26"/>
      <c r="B2" s="26"/>
      <c r="C2" s="26"/>
      <c r="D2" s="21"/>
      <c r="E2" s="14"/>
      <c r="F2" s="55"/>
      <c r="G2" s="9"/>
      <c r="H2" s="15"/>
      <c r="I2" s="9"/>
      <c r="J2" s="13"/>
      <c r="K2" s="14"/>
      <c r="L2" s="14"/>
      <c r="M2" s="14"/>
      <c r="N2" s="14"/>
      <c r="O2" s="9"/>
      <c r="P2" s="10"/>
      <c r="Q2" s="13"/>
      <c r="R2" s="10"/>
      <c r="S2" s="13"/>
      <c r="U2" s="36"/>
      <c r="V2" s="16"/>
      <c r="W2" s="16"/>
      <c r="X2" s="29"/>
      <c r="Y2" s="21"/>
      <c r="Z2" s="9"/>
      <c r="AA2" s="9"/>
      <c r="AB2" s="32"/>
      <c r="AC2" s="50"/>
      <c r="AD2" s="9"/>
      <c r="AF2" s="50"/>
      <c r="AG2" s="10"/>
      <c r="AH2" s="52"/>
      <c r="AI2" s="8"/>
      <c r="AJ2" s="50"/>
      <c r="AK2" s="9"/>
      <c r="AL2" s="10"/>
      <c r="AM2" s="48"/>
      <c r="AN2" s="10"/>
      <c r="AO2" s="75"/>
      <c r="AP2" s="52"/>
    </row>
    <row r="3" spans="1:781" s="17" customFormat="1" ht="14.1" customHeight="1" x14ac:dyDescent="0.2">
      <c r="A3" s="17" t="s">
        <v>0</v>
      </c>
      <c r="B3" s="17" t="s">
        <v>1</v>
      </c>
      <c r="C3" s="17" t="s">
        <v>2</v>
      </c>
      <c r="D3" s="23" t="s">
        <v>3</v>
      </c>
      <c r="E3" s="104" t="s">
        <v>4</v>
      </c>
      <c r="F3" s="105"/>
      <c r="G3" s="99" t="s">
        <v>5</v>
      </c>
      <c r="H3" s="100"/>
      <c r="I3" s="100"/>
      <c r="J3" s="101"/>
      <c r="K3" s="104" t="s">
        <v>15</v>
      </c>
      <c r="L3" s="105"/>
      <c r="M3" s="104" t="s">
        <v>25</v>
      </c>
      <c r="N3" s="105"/>
      <c r="O3" s="99" t="s">
        <v>24</v>
      </c>
      <c r="P3" s="100"/>
      <c r="Q3" s="101"/>
      <c r="R3" s="107" t="s">
        <v>6</v>
      </c>
      <c r="S3" s="108"/>
      <c r="T3" s="102" t="s">
        <v>7</v>
      </c>
      <c r="U3" s="103"/>
      <c r="V3" s="17" t="s">
        <v>0</v>
      </c>
      <c r="W3" s="62" t="s">
        <v>1</v>
      </c>
      <c r="X3" s="17" t="s">
        <v>2</v>
      </c>
      <c r="Y3" s="23" t="s">
        <v>3</v>
      </c>
      <c r="Z3" s="99" t="s">
        <v>26</v>
      </c>
      <c r="AA3" s="100"/>
      <c r="AB3" s="100"/>
      <c r="AC3" s="101"/>
      <c r="AD3" s="99" t="s">
        <v>8</v>
      </c>
      <c r="AE3" s="100"/>
      <c r="AF3" s="101"/>
      <c r="AG3" s="107" t="s">
        <v>9</v>
      </c>
      <c r="AH3" s="108"/>
      <c r="AI3" s="104" t="s">
        <v>22</v>
      </c>
      <c r="AJ3" s="105"/>
      <c r="AK3" s="99" t="s">
        <v>10</v>
      </c>
      <c r="AL3" s="100"/>
      <c r="AM3" s="101"/>
      <c r="AN3" s="20" t="s">
        <v>11</v>
      </c>
      <c r="AO3" s="107" t="s">
        <v>21</v>
      </c>
      <c r="AP3" s="108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</row>
    <row r="4" spans="1:781" s="17" customFormat="1" ht="14.1" customHeight="1" x14ac:dyDescent="0.2">
      <c r="D4" s="23"/>
      <c r="E4" s="24"/>
      <c r="F4" s="85" t="s">
        <v>23</v>
      </c>
      <c r="G4" s="27" t="s">
        <v>12</v>
      </c>
      <c r="H4" s="28" t="s">
        <v>13</v>
      </c>
      <c r="I4" s="27" t="s">
        <v>14</v>
      </c>
      <c r="J4" s="84" t="s">
        <v>23</v>
      </c>
      <c r="K4" s="24" t="s">
        <v>20</v>
      </c>
      <c r="L4" s="24" t="s">
        <v>23</v>
      </c>
      <c r="M4" s="24" t="s">
        <v>20</v>
      </c>
      <c r="N4" s="84" t="s">
        <v>23</v>
      </c>
      <c r="O4" s="27" t="s">
        <v>17</v>
      </c>
      <c r="P4" s="25" t="s">
        <v>18</v>
      </c>
      <c r="Q4" s="86" t="s">
        <v>23</v>
      </c>
      <c r="R4" s="20"/>
      <c r="S4" s="86" t="s">
        <v>23</v>
      </c>
      <c r="U4" s="86" t="s">
        <v>23</v>
      </c>
      <c r="W4" s="62"/>
      <c r="X4" s="30"/>
      <c r="Y4" s="23"/>
      <c r="Z4" s="27" t="s">
        <v>12</v>
      </c>
      <c r="AA4" s="27" t="s">
        <v>13</v>
      </c>
      <c r="AB4" s="33" t="s">
        <v>14</v>
      </c>
      <c r="AC4" s="87" t="s">
        <v>23</v>
      </c>
      <c r="AD4" s="27" t="s">
        <v>17</v>
      </c>
      <c r="AE4" s="17" t="s">
        <v>18</v>
      </c>
      <c r="AF4" s="87" t="s">
        <v>23</v>
      </c>
      <c r="AG4" s="20"/>
      <c r="AH4" s="86" t="s">
        <v>23</v>
      </c>
      <c r="AI4" s="19" t="s">
        <v>16</v>
      </c>
      <c r="AJ4" s="87" t="s">
        <v>23</v>
      </c>
      <c r="AK4" s="27" t="s">
        <v>17</v>
      </c>
      <c r="AL4" s="25" t="s">
        <v>18</v>
      </c>
      <c r="AM4" s="87" t="s">
        <v>23</v>
      </c>
      <c r="AN4" s="20" t="s">
        <v>19</v>
      </c>
      <c r="AO4" s="20"/>
      <c r="AP4" s="86" t="s">
        <v>23</v>
      </c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</row>
    <row r="5" spans="1:781" s="44" customFormat="1" ht="13.5" customHeight="1" x14ac:dyDescent="0.2">
      <c r="A5" s="88" t="s">
        <v>29</v>
      </c>
      <c r="B5" s="88" t="s">
        <v>30</v>
      </c>
      <c r="C5" s="89" t="s">
        <v>28</v>
      </c>
      <c r="D5" s="90" t="s">
        <v>59</v>
      </c>
      <c r="E5" s="47">
        <v>80</v>
      </c>
      <c r="F5" s="60">
        <v>3</v>
      </c>
      <c r="G5" s="38">
        <v>58.59</v>
      </c>
      <c r="H5" s="39">
        <v>51.83</v>
      </c>
      <c r="I5" s="38">
        <f>SUM(G5,H5)</f>
        <v>110.42</v>
      </c>
      <c r="J5" s="76">
        <v>1</v>
      </c>
      <c r="K5" s="60">
        <v>96</v>
      </c>
      <c r="L5" s="60">
        <v>2</v>
      </c>
      <c r="M5" s="60">
        <v>90</v>
      </c>
      <c r="N5" s="60">
        <v>3</v>
      </c>
      <c r="O5" s="38">
        <v>74.489999999999995</v>
      </c>
      <c r="P5" s="41">
        <f>O5*1.5</f>
        <v>111.73499999999999</v>
      </c>
      <c r="Q5" s="76">
        <v>1</v>
      </c>
      <c r="R5" s="41">
        <f>K5+M5+P5</f>
        <v>297.73500000000001</v>
      </c>
      <c r="S5" s="61"/>
      <c r="T5" s="41">
        <f>SUM(E5+I5+K5+M5+P5)</f>
        <v>488.15499999999997</v>
      </c>
      <c r="U5" s="80">
        <v>1</v>
      </c>
      <c r="V5" s="17" t="str">
        <f t="shared" ref="V5:Y9" si="0">A5</f>
        <v>Wagner</v>
      </c>
      <c r="W5" s="17" t="str">
        <f t="shared" si="0"/>
        <v>Frank</v>
      </c>
      <c r="X5" s="17" t="str">
        <f t="shared" si="0"/>
        <v>AF Hohenschönhausen</v>
      </c>
      <c r="Y5" s="23" t="str">
        <f t="shared" si="0"/>
        <v>LH</v>
      </c>
      <c r="Z5" s="38">
        <v>58.98</v>
      </c>
      <c r="AA5" s="38">
        <v>56.31</v>
      </c>
      <c r="AB5" s="42">
        <f>SUM(Z5,AA5)</f>
        <v>115.28999999999999</v>
      </c>
      <c r="AC5" s="94"/>
      <c r="AD5" s="38">
        <v>105.45</v>
      </c>
      <c r="AE5" s="41">
        <f>AD5*1.5</f>
        <v>158.17500000000001</v>
      </c>
      <c r="AF5" s="94"/>
      <c r="AG5" s="41">
        <f>SUM(T5,AB5,AE5)</f>
        <v>761.61999999999989</v>
      </c>
      <c r="AH5" s="96"/>
      <c r="AI5" s="41"/>
      <c r="AJ5" s="41"/>
      <c r="AK5" s="41"/>
      <c r="AL5" s="41"/>
      <c r="AM5" s="41"/>
      <c r="AN5" s="41"/>
      <c r="AO5" s="41"/>
      <c r="AP5" s="41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</row>
    <row r="6" spans="1:781" s="44" customFormat="1" ht="13.5" customHeight="1" x14ac:dyDescent="0.2">
      <c r="A6" s="88" t="s">
        <v>51</v>
      </c>
      <c r="B6" s="88" t="s">
        <v>52</v>
      </c>
      <c r="C6" s="89" t="s">
        <v>28</v>
      </c>
      <c r="D6" s="90" t="s">
        <v>59</v>
      </c>
      <c r="E6" s="47">
        <v>100</v>
      </c>
      <c r="F6" s="77">
        <v>1</v>
      </c>
      <c r="G6" s="38">
        <v>42.57</v>
      </c>
      <c r="H6" s="39">
        <v>42.27</v>
      </c>
      <c r="I6" s="38">
        <f>SUM(G6,H6)</f>
        <v>84.84</v>
      </c>
      <c r="J6" s="61">
        <v>4</v>
      </c>
      <c r="K6" s="60">
        <v>94</v>
      </c>
      <c r="L6" s="60">
        <v>3</v>
      </c>
      <c r="M6" s="60">
        <v>100</v>
      </c>
      <c r="N6" s="77">
        <v>1</v>
      </c>
      <c r="O6" s="38">
        <v>69.39</v>
      </c>
      <c r="P6" s="41">
        <f>O6*1.5</f>
        <v>104.08500000000001</v>
      </c>
      <c r="Q6" s="61">
        <v>3</v>
      </c>
      <c r="R6" s="41">
        <f>K6+M6+P6</f>
        <v>298.08500000000004</v>
      </c>
      <c r="S6" s="61"/>
      <c r="T6" s="41">
        <f>SUM(E6+I6+K6+M6+P6)</f>
        <v>482.92500000000007</v>
      </c>
      <c r="U6" s="80">
        <v>2</v>
      </c>
      <c r="V6" s="17" t="str">
        <f t="shared" si="0"/>
        <v>Weigel</v>
      </c>
      <c r="W6" s="17" t="str">
        <f t="shared" si="0"/>
        <v>Thomas</v>
      </c>
      <c r="X6" s="17" t="str">
        <f t="shared" si="0"/>
        <v>AF Hohenschönhausen</v>
      </c>
      <c r="Y6" s="61" t="str">
        <f t="shared" si="0"/>
        <v>LH</v>
      </c>
      <c r="Z6" s="38">
        <v>65.66</v>
      </c>
      <c r="AA6" s="38">
        <v>63.16</v>
      </c>
      <c r="AB6" s="42">
        <f>SUM(Z6,AA6)</f>
        <v>128.82</v>
      </c>
      <c r="AC6" s="76">
        <v>2</v>
      </c>
      <c r="AD6" s="38">
        <v>92.9</v>
      </c>
      <c r="AE6" s="41">
        <f>AD6*1.5</f>
        <v>139.35000000000002</v>
      </c>
      <c r="AF6" s="76">
        <v>1</v>
      </c>
      <c r="AG6" s="41">
        <f>SUM(T6,AB6,AE6)</f>
        <v>751.09500000000014</v>
      </c>
      <c r="AH6" s="76">
        <v>1</v>
      </c>
      <c r="AI6" s="40">
        <v>60</v>
      </c>
      <c r="AJ6" s="61">
        <v>2</v>
      </c>
      <c r="AK6" s="38">
        <v>94.13</v>
      </c>
      <c r="AL6" s="41">
        <f>AK6*1.5</f>
        <v>141.19499999999999</v>
      </c>
      <c r="AM6" s="76">
        <v>1</v>
      </c>
      <c r="AN6" s="41">
        <f>SUM(AI6,AL6)</f>
        <v>201.19499999999999</v>
      </c>
      <c r="AO6" s="41">
        <f>AG6+AN6</f>
        <v>952.29000000000019</v>
      </c>
      <c r="AP6" s="76">
        <v>1</v>
      </c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</row>
    <row r="7" spans="1:781" s="44" customFormat="1" ht="13.5" customHeight="1" x14ac:dyDescent="0.2">
      <c r="A7" s="88" t="s">
        <v>45</v>
      </c>
      <c r="B7" s="88" t="s">
        <v>46</v>
      </c>
      <c r="C7" s="89" t="s">
        <v>28</v>
      </c>
      <c r="D7" s="90" t="s">
        <v>59</v>
      </c>
      <c r="E7" s="47">
        <v>90</v>
      </c>
      <c r="F7" s="60">
        <v>2</v>
      </c>
      <c r="G7" s="38">
        <v>51.07</v>
      </c>
      <c r="H7" s="39">
        <v>48.5</v>
      </c>
      <c r="I7" s="38">
        <f>SUM(G7,H7)</f>
        <v>99.57</v>
      </c>
      <c r="J7" s="61">
        <v>2</v>
      </c>
      <c r="K7" s="60">
        <v>98</v>
      </c>
      <c r="L7" s="77">
        <v>1</v>
      </c>
      <c r="M7" s="60">
        <v>95</v>
      </c>
      <c r="N7" s="60">
        <v>2</v>
      </c>
      <c r="O7" s="38">
        <v>60.98</v>
      </c>
      <c r="P7" s="41">
        <f>O7*1.5</f>
        <v>91.47</v>
      </c>
      <c r="Q7" s="61">
        <v>5</v>
      </c>
      <c r="R7" s="41">
        <f>K7+M7+P7</f>
        <v>284.47000000000003</v>
      </c>
      <c r="S7" s="61"/>
      <c r="T7" s="41">
        <f>SUM(E7+I7+K7+M7+P7)</f>
        <v>474.03999999999996</v>
      </c>
      <c r="U7" s="80">
        <v>3</v>
      </c>
      <c r="V7" s="17" t="str">
        <f t="shared" si="0"/>
        <v>Demin</v>
      </c>
      <c r="W7" s="17" t="str">
        <f t="shared" si="0"/>
        <v>Eugen</v>
      </c>
      <c r="X7" s="17" t="str">
        <f t="shared" si="0"/>
        <v>AF Hohenschönhausen</v>
      </c>
      <c r="Y7" s="23" t="str">
        <f t="shared" si="0"/>
        <v>LH</v>
      </c>
      <c r="Z7" s="38">
        <v>63.63</v>
      </c>
      <c r="AA7" s="38">
        <v>61</v>
      </c>
      <c r="AB7" s="42">
        <f>SUM(Z7,AA7)</f>
        <v>124.63</v>
      </c>
      <c r="AC7" s="95"/>
      <c r="AD7" s="38">
        <v>101.03</v>
      </c>
      <c r="AE7" s="41">
        <f>AD7*1.5</f>
        <v>151.54500000000002</v>
      </c>
      <c r="AF7" s="94"/>
      <c r="AG7" s="41">
        <f>SUM(T7,AB7,AE7)</f>
        <v>750.21499999999992</v>
      </c>
      <c r="AH7" s="95"/>
      <c r="AI7" s="40"/>
      <c r="AJ7" s="76"/>
      <c r="AK7" s="38"/>
      <c r="AL7" s="41"/>
      <c r="AM7" s="61"/>
      <c r="AN7" s="41"/>
      <c r="AO7" s="41"/>
      <c r="AP7" s="76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</row>
    <row r="8" spans="1:781" s="44" customFormat="1" ht="13.5" customHeight="1" x14ac:dyDescent="0.2">
      <c r="A8" s="88" t="s">
        <v>60</v>
      </c>
      <c r="B8" s="88" t="s">
        <v>61</v>
      </c>
      <c r="C8" s="89" t="s">
        <v>28</v>
      </c>
      <c r="D8" s="90" t="s">
        <v>59</v>
      </c>
      <c r="E8" s="47">
        <v>70</v>
      </c>
      <c r="F8" s="60">
        <v>5</v>
      </c>
      <c r="G8" s="38">
        <v>40.049999999999997</v>
      </c>
      <c r="H8" s="39">
        <v>37.229999999999997</v>
      </c>
      <c r="I8" s="38">
        <f>SUM(G8,H8)</f>
        <v>77.28</v>
      </c>
      <c r="J8" s="61">
        <v>5</v>
      </c>
      <c r="K8" s="60">
        <v>88</v>
      </c>
      <c r="L8" s="60">
        <v>4</v>
      </c>
      <c r="M8" s="60">
        <v>85</v>
      </c>
      <c r="N8" s="60">
        <v>4</v>
      </c>
      <c r="O8" s="38">
        <v>72.09</v>
      </c>
      <c r="P8" s="41">
        <f>O8*1.5</f>
        <v>108.13500000000001</v>
      </c>
      <c r="Q8" s="61">
        <v>2</v>
      </c>
      <c r="R8" s="41">
        <f>K8+M8+P8</f>
        <v>281.13499999999999</v>
      </c>
      <c r="S8" s="61"/>
      <c r="T8" s="41">
        <f>SUM(E8+I8+K8+M8+P8)</f>
        <v>428.41499999999996</v>
      </c>
      <c r="U8" s="47">
        <v>4</v>
      </c>
      <c r="V8" s="17" t="str">
        <f t="shared" si="0"/>
        <v>Schulz</v>
      </c>
      <c r="W8" s="17" t="str">
        <f t="shared" si="0"/>
        <v>Steffen</v>
      </c>
      <c r="X8" s="17" t="str">
        <f t="shared" si="0"/>
        <v>AF Hohenschönhausen</v>
      </c>
      <c r="Y8" s="61" t="str">
        <f t="shared" si="0"/>
        <v>LH</v>
      </c>
      <c r="Z8" s="38">
        <v>53.12</v>
      </c>
      <c r="AA8" s="38">
        <v>51.78</v>
      </c>
      <c r="AB8" s="42">
        <f>SUM(Z8,AA8)</f>
        <v>104.9</v>
      </c>
      <c r="AC8" s="76">
        <v>3</v>
      </c>
      <c r="AD8" s="38">
        <v>76.23</v>
      </c>
      <c r="AE8" s="41">
        <f>AD8*1.5</f>
        <v>114.345</v>
      </c>
      <c r="AF8" s="76">
        <v>3</v>
      </c>
      <c r="AG8" s="41">
        <f>SUM(T8,AB8,AE8)</f>
        <v>647.66</v>
      </c>
      <c r="AH8" s="76">
        <v>3</v>
      </c>
      <c r="AI8" s="40"/>
      <c r="AJ8" s="61"/>
      <c r="AK8" s="38"/>
      <c r="AL8" s="41"/>
      <c r="AM8" s="61"/>
      <c r="AN8" s="41"/>
      <c r="AO8" s="41"/>
      <c r="AP8" s="61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</row>
    <row r="9" spans="1:781" s="44" customFormat="1" ht="13.5" customHeight="1" x14ac:dyDescent="0.2">
      <c r="A9" s="88" t="s">
        <v>36</v>
      </c>
      <c r="B9" s="88" t="s">
        <v>37</v>
      </c>
      <c r="C9" s="89" t="s">
        <v>28</v>
      </c>
      <c r="D9" s="90" t="s">
        <v>59</v>
      </c>
      <c r="E9" s="47">
        <v>75</v>
      </c>
      <c r="F9" s="60">
        <v>4</v>
      </c>
      <c r="G9" s="38">
        <v>50.45</v>
      </c>
      <c r="H9" s="39">
        <v>50.01</v>
      </c>
      <c r="I9" s="38">
        <f>SUM(G9,H9)</f>
        <v>100.46000000000001</v>
      </c>
      <c r="J9" s="61">
        <v>3</v>
      </c>
      <c r="K9" s="60">
        <v>78</v>
      </c>
      <c r="L9" s="60">
        <v>5</v>
      </c>
      <c r="M9" s="60">
        <v>70</v>
      </c>
      <c r="N9" s="60">
        <v>5</v>
      </c>
      <c r="O9" s="38">
        <v>61</v>
      </c>
      <c r="P9" s="41">
        <f>O9*1.5</f>
        <v>91.5</v>
      </c>
      <c r="Q9" s="61">
        <v>4</v>
      </c>
      <c r="R9" s="41">
        <f>K9+M9+P9</f>
        <v>239.5</v>
      </c>
      <c r="S9" s="61"/>
      <c r="T9" s="41">
        <f>SUM(E9+I9+K9+M9+P9)</f>
        <v>414.96000000000004</v>
      </c>
      <c r="U9" s="47">
        <v>5</v>
      </c>
      <c r="V9" s="17" t="str">
        <f t="shared" si="0"/>
        <v>Hüter</v>
      </c>
      <c r="W9" s="17" t="str">
        <f t="shared" si="0"/>
        <v>Torsten</v>
      </c>
      <c r="X9" s="17" t="str">
        <f t="shared" si="0"/>
        <v>AF Hohenschönhausen</v>
      </c>
      <c r="Y9" s="61" t="str">
        <f t="shared" si="0"/>
        <v>LH</v>
      </c>
      <c r="Z9" s="38">
        <v>65.92</v>
      </c>
      <c r="AA9" s="38">
        <v>62.07</v>
      </c>
      <c r="AB9" s="42">
        <f>SUM(Z9,AA9)</f>
        <v>127.99000000000001</v>
      </c>
      <c r="AC9" s="76">
        <v>1</v>
      </c>
      <c r="AD9" s="38">
        <v>91.48</v>
      </c>
      <c r="AE9" s="41">
        <f>AD9*1.5</f>
        <v>137.22</v>
      </c>
      <c r="AF9" s="76">
        <v>2</v>
      </c>
      <c r="AG9" s="41">
        <f>SUM(T9,AB9,AE9)</f>
        <v>680.17000000000007</v>
      </c>
      <c r="AH9" s="76">
        <v>2</v>
      </c>
      <c r="AI9" s="40"/>
      <c r="AJ9" s="61"/>
      <c r="AK9" s="38"/>
      <c r="AL9" s="41"/>
      <c r="AM9" s="61"/>
      <c r="AN9" s="41"/>
      <c r="AO9" s="41"/>
      <c r="AP9" s="61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</row>
    <row r="10" spans="1:781" s="44" customFormat="1" ht="9" customHeight="1" x14ac:dyDescent="0.2">
      <c r="A10" s="81"/>
      <c r="B10" s="82"/>
      <c r="C10" s="83"/>
      <c r="D10" s="78"/>
      <c r="E10" s="63"/>
      <c r="F10" s="64"/>
      <c r="G10" s="65"/>
      <c r="H10" s="66"/>
      <c r="I10" s="64"/>
      <c r="J10" s="67"/>
      <c r="K10" s="64"/>
      <c r="L10" s="64"/>
      <c r="M10" s="64"/>
      <c r="N10" s="64"/>
      <c r="O10" s="65"/>
      <c r="P10" s="65"/>
      <c r="Q10" s="67"/>
      <c r="R10" s="68"/>
      <c r="S10" s="67"/>
      <c r="T10" s="68"/>
      <c r="U10" s="63"/>
      <c r="V10" s="69"/>
      <c r="W10" s="74"/>
      <c r="X10" s="69"/>
      <c r="Y10" s="67"/>
      <c r="Z10" s="65"/>
      <c r="AA10" s="65"/>
      <c r="AB10" s="70"/>
      <c r="AC10" s="71"/>
      <c r="AD10" s="65"/>
      <c r="AE10" s="65"/>
      <c r="AF10" s="71"/>
      <c r="AG10" s="65"/>
      <c r="AH10" s="67"/>
      <c r="AI10" s="72"/>
      <c r="AJ10" s="67"/>
      <c r="AK10" s="65"/>
      <c r="AL10" s="65"/>
      <c r="AM10" s="65"/>
      <c r="AN10" s="65"/>
      <c r="AO10" s="65"/>
      <c r="AP10" s="7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</row>
    <row r="11" spans="1:781" s="44" customFormat="1" ht="14.1" customHeight="1" x14ac:dyDescent="0.2">
      <c r="A11" s="88" t="s">
        <v>33</v>
      </c>
      <c r="B11" s="88" t="s">
        <v>32</v>
      </c>
      <c r="C11" s="89" t="s">
        <v>31</v>
      </c>
      <c r="D11" s="90" t="s">
        <v>62</v>
      </c>
      <c r="E11" s="60">
        <v>80</v>
      </c>
      <c r="F11" s="60">
        <v>3</v>
      </c>
      <c r="G11" s="38">
        <v>34.61</v>
      </c>
      <c r="H11" s="39">
        <v>32.229999999999997</v>
      </c>
      <c r="I11" s="38">
        <f>SUM(G11,H11)</f>
        <v>66.84</v>
      </c>
      <c r="J11" s="61">
        <v>4</v>
      </c>
      <c r="K11" s="60">
        <v>98</v>
      </c>
      <c r="L11" s="77">
        <v>1</v>
      </c>
      <c r="M11" s="61">
        <v>75</v>
      </c>
      <c r="N11" s="77">
        <v>1</v>
      </c>
      <c r="O11" s="38">
        <v>57.43</v>
      </c>
      <c r="P11" s="41">
        <f>O11*1.5</f>
        <v>86.144999999999996</v>
      </c>
      <c r="Q11" s="77">
        <v>1</v>
      </c>
      <c r="R11" s="41">
        <f>K11+M11+P11</f>
        <v>259.14499999999998</v>
      </c>
      <c r="S11" s="61"/>
      <c r="T11" s="41">
        <f>SUM(E11+I11+K11+M11+P11)</f>
        <v>405.98500000000001</v>
      </c>
      <c r="U11" s="76">
        <v>1</v>
      </c>
      <c r="V11" s="17"/>
      <c r="W11" s="62"/>
      <c r="X11" s="17"/>
      <c r="Y11" s="61"/>
      <c r="Z11" s="38"/>
      <c r="AA11" s="38"/>
      <c r="AB11" s="42"/>
      <c r="AC11" s="46"/>
      <c r="AD11" s="38"/>
      <c r="AE11" s="41"/>
      <c r="AF11" s="46"/>
      <c r="AG11" s="41"/>
      <c r="AH11" s="61"/>
      <c r="AI11" s="40"/>
      <c r="AJ11" s="61"/>
      <c r="AK11" s="38"/>
      <c r="AL11" s="41"/>
      <c r="AM11" s="61"/>
      <c r="AN11" s="41"/>
      <c r="AO11" s="41"/>
      <c r="AP11" s="61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</row>
    <row r="12" spans="1:781" s="44" customFormat="1" ht="14.1" customHeight="1" x14ac:dyDescent="0.2">
      <c r="A12" s="88" t="s">
        <v>34</v>
      </c>
      <c r="B12" s="88" t="s">
        <v>35</v>
      </c>
      <c r="C12" s="89" t="s">
        <v>28</v>
      </c>
      <c r="D12" s="90" t="s">
        <v>62</v>
      </c>
      <c r="E12" s="47">
        <v>90</v>
      </c>
      <c r="F12" s="77">
        <v>1</v>
      </c>
      <c r="G12" s="38">
        <v>36.21</v>
      </c>
      <c r="H12" s="39">
        <v>35.950000000000003</v>
      </c>
      <c r="I12" s="38">
        <f>SUM(G12,H12)</f>
        <v>72.16</v>
      </c>
      <c r="J12" s="61">
        <v>3</v>
      </c>
      <c r="K12" s="60">
        <v>84</v>
      </c>
      <c r="L12" s="60">
        <v>3</v>
      </c>
      <c r="M12" s="60">
        <v>70</v>
      </c>
      <c r="N12" s="60">
        <v>2</v>
      </c>
      <c r="O12" s="38">
        <v>55.86</v>
      </c>
      <c r="P12" s="41">
        <f>O12*1.5</f>
        <v>83.789999999999992</v>
      </c>
      <c r="Q12" s="61">
        <v>2</v>
      </c>
      <c r="R12" s="41">
        <f>K12+M12+P12</f>
        <v>237.79</v>
      </c>
      <c r="S12" s="61"/>
      <c r="T12" s="41">
        <f>SUM(E12+I12+K12+M12+P12)</f>
        <v>399.94999999999993</v>
      </c>
      <c r="U12" s="76">
        <v>2</v>
      </c>
      <c r="V12" s="17" t="str">
        <f t="shared" ref="V12:Y13" si="1">A12</f>
        <v>Musial</v>
      </c>
      <c r="W12" s="62" t="str">
        <f t="shared" si="1"/>
        <v>Volker</v>
      </c>
      <c r="X12" s="17" t="str">
        <f t="shared" si="1"/>
        <v>AF Hohenschönhausen</v>
      </c>
      <c r="Y12" s="61" t="str">
        <f t="shared" si="1"/>
        <v>SH4</v>
      </c>
      <c r="Z12" s="38">
        <v>48.15</v>
      </c>
      <c r="AA12" s="38">
        <v>45.84</v>
      </c>
      <c r="AB12" s="42">
        <f>SUM(Z12,AA12)</f>
        <v>93.990000000000009</v>
      </c>
      <c r="AC12" s="76">
        <v>2</v>
      </c>
      <c r="AD12" s="38">
        <v>59.95</v>
      </c>
      <c r="AE12" s="41">
        <f>AD12*1.5</f>
        <v>89.925000000000011</v>
      </c>
      <c r="AF12" s="76">
        <v>2</v>
      </c>
      <c r="AG12" s="41">
        <f>SUM(T12,AB12,AE12)</f>
        <v>583.86500000000001</v>
      </c>
      <c r="AH12" s="61">
        <v>2</v>
      </c>
      <c r="AI12" s="40">
        <v>55</v>
      </c>
      <c r="AJ12" s="46">
        <v>3</v>
      </c>
      <c r="AK12" s="38">
        <v>0</v>
      </c>
      <c r="AL12" s="41">
        <f>AK12*1.5</f>
        <v>0</v>
      </c>
      <c r="AM12" s="76"/>
      <c r="AN12" s="41">
        <f>SUM(AI12,AL12)</f>
        <v>55</v>
      </c>
      <c r="AO12" s="41">
        <f>AG12+AN12</f>
        <v>638.86500000000001</v>
      </c>
      <c r="AP12" s="61">
        <v>5</v>
      </c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</row>
    <row r="13" spans="1:781" s="43" customFormat="1" ht="14.1" customHeight="1" x14ac:dyDescent="0.2">
      <c r="A13" s="88" t="s">
        <v>40</v>
      </c>
      <c r="B13" s="88" t="s">
        <v>41</v>
      </c>
      <c r="C13" s="89" t="s">
        <v>27</v>
      </c>
      <c r="D13" s="90" t="s">
        <v>62</v>
      </c>
      <c r="E13" s="47">
        <v>80</v>
      </c>
      <c r="F13" s="60">
        <v>2</v>
      </c>
      <c r="G13" s="38">
        <v>39.659999999999997</v>
      </c>
      <c r="H13" s="39">
        <v>38.69</v>
      </c>
      <c r="I13" s="38">
        <f>SUM(G13,H13)</f>
        <v>78.349999999999994</v>
      </c>
      <c r="J13" s="76">
        <v>1</v>
      </c>
      <c r="K13" s="60">
        <v>94</v>
      </c>
      <c r="L13" s="60">
        <v>2</v>
      </c>
      <c r="M13" s="60">
        <v>65</v>
      </c>
      <c r="N13" s="60">
        <v>3</v>
      </c>
      <c r="O13" s="38">
        <v>51.36</v>
      </c>
      <c r="P13" s="41">
        <f>O13*1.5</f>
        <v>77.039999999999992</v>
      </c>
      <c r="Q13" s="61">
        <v>3</v>
      </c>
      <c r="R13" s="41">
        <f>K13+M13+P13</f>
        <v>236.04</v>
      </c>
      <c r="S13" s="61"/>
      <c r="T13" s="41">
        <f>SUM(E13+I13+K13+M13+P13)</f>
        <v>394.39</v>
      </c>
      <c r="U13" s="76">
        <v>3</v>
      </c>
      <c r="V13" s="17" t="str">
        <f t="shared" si="1"/>
        <v>Oelke</v>
      </c>
      <c r="W13" s="62" t="str">
        <f t="shared" si="1"/>
        <v>Heinz</v>
      </c>
      <c r="X13" s="17" t="str">
        <f t="shared" si="1"/>
        <v>SC Borussia 1920 Friedr.</v>
      </c>
      <c r="Y13" s="61" t="str">
        <f t="shared" si="1"/>
        <v>SH4</v>
      </c>
      <c r="Z13" s="38">
        <v>51.92</v>
      </c>
      <c r="AA13" s="38">
        <v>48.18</v>
      </c>
      <c r="AB13" s="42">
        <f>SUM(Z13,AA13)</f>
        <v>100.1</v>
      </c>
      <c r="AC13" s="76">
        <v>1</v>
      </c>
      <c r="AD13" s="38">
        <v>81.34</v>
      </c>
      <c r="AE13" s="41">
        <f>AD13*1.5</f>
        <v>122.01</v>
      </c>
      <c r="AF13" s="76">
        <v>1</v>
      </c>
      <c r="AG13" s="41">
        <f>SUM(T13,AB13,AE13)</f>
        <v>616.5</v>
      </c>
      <c r="AH13" s="76">
        <v>1</v>
      </c>
      <c r="AI13" s="40">
        <v>50</v>
      </c>
      <c r="AJ13" s="46">
        <v>4</v>
      </c>
      <c r="AK13" s="38">
        <v>76.38</v>
      </c>
      <c r="AL13" s="41">
        <f>AK13*1.5</f>
        <v>114.57</v>
      </c>
      <c r="AM13" s="61">
        <v>4</v>
      </c>
      <c r="AN13" s="41">
        <f>SUM(AI13,AL13)</f>
        <v>164.57</v>
      </c>
      <c r="AO13" s="41">
        <f>AG13+AN13</f>
        <v>781.06999999999994</v>
      </c>
      <c r="AP13" s="61">
        <v>4</v>
      </c>
    </row>
    <row r="14" spans="1:781" s="43" customFormat="1" ht="14.1" customHeight="1" x14ac:dyDescent="0.2">
      <c r="A14" s="88" t="s">
        <v>38</v>
      </c>
      <c r="B14" s="88" t="s">
        <v>39</v>
      </c>
      <c r="C14" s="91" t="s">
        <v>27</v>
      </c>
      <c r="D14" s="92" t="s">
        <v>63</v>
      </c>
      <c r="E14" s="60">
        <v>65</v>
      </c>
      <c r="F14" s="60">
        <v>4</v>
      </c>
      <c r="G14" s="38">
        <v>38.71</v>
      </c>
      <c r="H14" s="39">
        <v>33.81</v>
      </c>
      <c r="I14" s="38">
        <f>SUM(G14,H14)</f>
        <v>72.52000000000001</v>
      </c>
      <c r="J14" s="61">
        <v>2</v>
      </c>
      <c r="K14" s="60">
        <v>78</v>
      </c>
      <c r="L14" s="60">
        <v>4</v>
      </c>
      <c r="M14" s="61">
        <v>45</v>
      </c>
      <c r="N14" s="60">
        <v>4</v>
      </c>
      <c r="O14" s="38">
        <v>50.35</v>
      </c>
      <c r="P14" s="41">
        <f>O14*1.5</f>
        <v>75.525000000000006</v>
      </c>
      <c r="Q14" s="61">
        <v>4</v>
      </c>
      <c r="R14" s="41">
        <f>K14+M14+P14</f>
        <v>198.52500000000001</v>
      </c>
      <c r="S14" s="61"/>
      <c r="T14" s="41">
        <f>SUM(E14+I14+K14+M14+P14)</f>
        <v>336.04499999999996</v>
      </c>
      <c r="U14" s="61">
        <v>4</v>
      </c>
      <c r="V14" s="17"/>
      <c r="W14" s="62"/>
      <c r="X14" s="17"/>
      <c r="Y14" s="61"/>
      <c r="Z14" s="38"/>
      <c r="AA14" s="38"/>
      <c r="AB14" s="42"/>
      <c r="AC14" s="46"/>
      <c r="AD14" s="38"/>
      <c r="AE14" s="41"/>
      <c r="AF14" s="46"/>
      <c r="AG14" s="41"/>
      <c r="AH14" s="61"/>
      <c r="AI14" s="40"/>
      <c r="AJ14" s="61"/>
      <c r="AK14" s="38"/>
      <c r="AL14" s="41"/>
      <c r="AM14" s="61"/>
      <c r="AN14" s="41"/>
      <c r="AO14" s="41"/>
      <c r="AP14" s="61"/>
    </row>
    <row r="15" spans="1:781" s="43" customFormat="1" ht="14.1" customHeight="1" x14ac:dyDescent="0.2">
      <c r="A15" s="57"/>
      <c r="B15" s="57"/>
      <c r="C15" s="59"/>
      <c r="D15" s="47"/>
      <c r="E15" s="60"/>
      <c r="F15" s="60"/>
      <c r="G15" s="38"/>
      <c r="H15" s="39"/>
      <c r="I15" s="38"/>
      <c r="J15" s="76"/>
      <c r="K15" s="60"/>
      <c r="L15" s="79"/>
      <c r="M15" s="61"/>
      <c r="N15" s="60"/>
      <c r="O15" s="38"/>
      <c r="P15" s="41"/>
      <c r="Q15" s="61"/>
      <c r="R15" s="41"/>
      <c r="S15" s="61"/>
      <c r="T15" s="41"/>
      <c r="U15" s="76"/>
      <c r="V15" s="17"/>
      <c r="W15" s="17"/>
      <c r="X15" s="17"/>
      <c r="Y15" s="61"/>
      <c r="Z15" s="38"/>
      <c r="AA15" s="38"/>
      <c r="AB15" s="42"/>
      <c r="AC15" s="46"/>
      <c r="AD15" s="38"/>
      <c r="AE15" s="41"/>
      <c r="AF15" s="46"/>
      <c r="AG15" s="41"/>
      <c r="AH15" s="61"/>
      <c r="AI15" s="40"/>
      <c r="AJ15" s="61"/>
      <c r="AK15" s="38"/>
      <c r="AL15" s="41"/>
      <c r="AM15" s="61"/>
      <c r="AN15" s="41"/>
      <c r="AO15" s="41"/>
      <c r="AP15" s="61"/>
    </row>
    <row r="16" spans="1:781" s="44" customFormat="1" ht="9" customHeight="1" x14ac:dyDescent="0.2">
      <c r="A16" s="81"/>
      <c r="B16" s="82"/>
      <c r="C16" s="83"/>
      <c r="D16" s="78"/>
      <c r="E16" s="63"/>
      <c r="F16" s="64"/>
      <c r="G16" s="65"/>
      <c r="H16" s="66"/>
      <c r="I16" s="64"/>
      <c r="J16" s="67"/>
      <c r="K16" s="64"/>
      <c r="L16" s="64"/>
      <c r="M16" s="64"/>
      <c r="N16" s="64"/>
      <c r="O16" s="65"/>
      <c r="P16" s="65"/>
      <c r="Q16" s="67"/>
      <c r="R16" s="68"/>
      <c r="S16" s="67"/>
      <c r="T16" s="68"/>
      <c r="U16" s="63"/>
      <c r="V16" s="69"/>
      <c r="W16" s="74"/>
      <c r="X16" s="69"/>
      <c r="Y16" s="67"/>
      <c r="Z16" s="65"/>
      <c r="AA16" s="65"/>
      <c r="AB16" s="70"/>
      <c r="AC16" s="71"/>
      <c r="AD16" s="65"/>
      <c r="AE16" s="65"/>
      <c r="AF16" s="71"/>
      <c r="AG16" s="65"/>
      <c r="AH16" s="67"/>
      <c r="AI16" s="72"/>
      <c r="AJ16" s="67"/>
      <c r="AK16" s="65"/>
      <c r="AL16" s="65"/>
      <c r="AM16" s="61"/>
      <c r="AN16" s="65"/>
      <c r="AO16" s="65"/>
      <c r="AP16" s="7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</row>
    <row r="17" spans="1:781" s="44" customFormat="1" ht="14.1" customHeight="1" x14ac:dyDescent="0.2">
      <c r="A17" s="88" t="s">
        <v>47</v>
      </c>
      <c r="B17" s="88" t="s">
        <v>48</v>
      </c>
      <c r="C17" s="89" t="s">
        <v>31</v>
      </c>
      <c r="D17" s="90" t="s">
        <v>64</v>
      </c>
      <c r="E17" s="47">
        <v>95</v>
      </c>
      <c r="F17" s="77">
        <v>1</v>
      </c>
      <c r="G17" s="38">
        <v>37.81</v>
      </c>
      <c r="H17" s="39">
        <v>36.54</v>
      </c>
      <c r="I17" s="38">
        <f t="shared" ref="I17:I22" si="2">SUM(G17,H17)</f>
        <v>74.349999999999994</v>
      </c>
      <c r="J17" s="61">
        <v>5</v>
      </c>
      <c r="K17" s="60">
        <v>96</v>
      </c>
      <c r="L17" s="77">
        <v>1</v>
      </c>
      <c r="M17" s="60">
        <v>100</v>
      </c>
      <c r="N17" s="77">
        <v>1</v>
      </c>
      <c r="O17" s="38">
        <v>67.78</v>
      </c>
      <c r="P17" s="41">
        <f t="shared" ref="P17:P22" si="3">O17*1.5</f>
        <v>101.67</v>
      </c>
      <c r="Q17" s="76">
        <v>1</v>
      </c>
      <c r="R17" s="41">
        <f t="shared" ref="R17:R22" si="4">K17+M17+P17</f>
        <v>297.67</v>
      </c>
      <c r="S17" s="46"/>
      <c r="T17" s="41">
        <f t="shared" ref="T17:T22" si="5">SUM(E17+I17+K17+M17+P17)</f>
        <v>467.02000000000004</v>
      </c>
      <c r="U17" s="76">
        <v>1</v>
      </c>
      <c r="V17" s="17" t="str">
        <f t="shared" ref="V17:Y18" si="6">A17</f>
        <v>Neumann</v>
      </c>
      <c r="W17" s="62" t="str">
        <f t="shared" si="6"/>
        <v>Peter</v>
      </c>
      <c r="X17" s="17" t="str">
        <f t="shared" si="6"/>
        <v>OG Hessenwinkel</v>
      </c>
      <c r="Y17" s="61" t="str">
        <f t="shared" si="6"/>
        <v>SH3</v>
      </c>
      <c r="Z17" s="44">
        <v>57.68</v>
      </c>
      <c r="AA17" s="38">
        <v>55.87</v>
      </c>
      <c r="AB17" s="42">
        <f>SUM(Z17,AA17)</f>
        <v>113.55</v>
      </c>
      <c r="AC17" s="76">
        <v>1</v>
      </c>
      <c r="AD17" s="44">
        <v>86.04</v>
      </c>
      <c r="AE17" s="41">
        <f>AD17*1.5</f>
        <v>129.06</v>
      </c>
      <c r="AF17" s="76"/>
      <c r="AG17" s="41">
        <f>SUM(T17,AB17,AE17)</f>
        <v>709.63000000000011</v>
      </c>
      <c r="AH17" s="76">
        <v>1</v>
      </c>
      <c r="AI17" s="44">
        <v>60</v>
      </c>
      <c r="AJ17" s="76">
        <v>1</v>
      </c>
      <c r="AK17" s="39">
        <v>91.49</v>
      </c>
      <c r="AL17" s="41">
        <f>AK17*1.5</f>
        <v>137.23499999999999</v>
      </c>
      <c r="AM17" s="61">
        <v>2</v>
      </c>
      <c r="AN17" s="41">
        <f>SUM(AI17,AL17)</f>
        <v>197.23499999999999</v>
      </c>
      <c r="AO17" s="41">
        <f>AG17+AN17</f>
        <v>906.86500000000012</v>
      </c>
      <c r="AP17" s="76">
        <v>2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</row>
    <row r="18" spans="1:781" s="44" customFormat="1" ht="14.1" customHeight="1" x14ac:dyDescent="0.2">
      <c r="A18" s="88" t="s">
        <v>42</v>
      </c>
      <c r="B18" s="88" t="s">
        <v>43</v>
      </c>
      <c r="C18" s="89" t="s">
        <v>44</v>
      </c>
      <c r="D18" s="90" t="s">
        <v>64</v>
      </c>
      <c r="E18" s="47">
        <v>90</v>
      </c>
      <c r="F18" s="60">
        <v>2</v>
      </c>
      <c r="G18" s="38">
        <v>44.95</v>
      </c>
      <c r="H18" s="39">
        <v>41.1</v>
      </c>
      <c r="I18" s="38">
        <f t="shared" si="2"/>
        <v>86.050000000000011</v>
      </c>
      <c r="J18" s="61">
        <v>2</v>
      </c>
      <c r="K18" s="60">
        <v>94</v>
      </c>
      <c r="L18" s="60">
        <v>2</v>
      </c>
      <c r="M18" s="60">
        <v>90</v>
      </c>
      <c r="N18" s="60">
        <v>2</v>
      </c>
      <c r="O18" s="38">
        <v>60.84</v>
      </c>
      <c r="P18" s="41">
        <f t="shared" si="3"/>
        <v>91.26</v>
      </c>
      <c r="Q18" s="61">
        <v>5</v>
      </c>
      <c r="R18" s="41">
        <f t="shared" si="4"/>
        <v>275.26</v>
      </c>
      <c r="S18" s="46"/>
      <c r="T18" s="41">
        <f t="shared" si="5"/>
        <v>451.31</v>
      </c>
      <c r="U18" s="76">
        <v>2</v>
      </c>
      <c r="V18" s="17" t="str">
        <f t="shared" si="6"/>
        <v>Behlert</v>
      </c>
      <c r="W18" s="62" t="str">
        <f t="shared" si="6"/>
        <v>Detlef</v>
      </c>
      <c r="X18" s="17" t="str">
        <f t="shared" si="6"/>
        <v>AF Wendenschloss</v>
      </c>
      <c r="Y18" s="61" t="str">
        <f t="shared" si="6"/>
        <v>SH3</v>
      </c>
      <c r="Z18" s="44">
        <v>51.15</v>
      </c>
      <c r="AA18" s="44">
        <v>50.26</v>
      </c>
      <c r="AB18" s="42">
        <f>SUM(Z18,AA18)</f>
        <v>101.41</v>
      </c>
      <c r="AC18" s="76">
        <v>2</v>
      </c>
      <c r="AD18" s="39">
        <v>85.8</v>
      </c>
      <c r="AE18" s="41">
        <f>AD18*1.5</f>
        <v>128.69999999999999</v>
      </c>
      <c r="AF18" s="61"/>
      <c r="AG18" s="41">
        <f>SUM(T18,AB18,AE18)</f>
        <v>681.42000000000007</v>
      </c>
      <c r="AH18" s="76">
        <v>2</v>
      </c>
      <c r="AI18" s="44">
        <v>40</v>
      </c>
      <c r="AJ18" s="61">
        <v>5</v>
      </c>
      <c r="AK18" s="44">
        <v>84.61</v>
      </c>
      <c r="AL18" s="41">
        <f>AK18*1.5</f>
        <v>126.91499999999999</v>
      </c>
      <c r="AM18" s="61">
        <v>3</v>
      </c>
      <c r="AN18" s="41">
        <f>SUM(AI18,AL18)</f>
        <v>166.91499999999999</v>
      </c>
      <c r="AO18" s="41">
        <f>AG18+AN18</f>
        <v>848.33500000000004</v>
      </c>
      <c r="AP18" s="76">
        <v>3</v>
      </c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</row>
    <row r="19" spans="1:781" s="44" customFormat="1" ht="14.1" customHeight="1" x14ac:dyDescent="0.2">
      <c r="A19" s="88" t="s">
        <v>34</v>
      </c>
      <c r="B19" s="88" t="s">
        <v>67</v>
      </c>
      <c r="C19" s="89" t="s">
        <v>68</v>
      </c>
      <c r="D19" s="90" t="s">
        <v>66</v>
      </c>
      <c r="E19" s="47">
        <v>80</v>
      </c>
      <c r="F19" s="60">
        <v>4</v>
      </c>
      <c r="G19" s="38">
        <v>49</v>
      </c>
      <c r="H19" s="39">
        <v>48.95</v>
      </c>
      <c r="I19" s="38">
        <f t="shared" si="2"/>
        <v>97.95</v>
      </c>
      <c r="J19" s="76">
        <v>1</v>
      </c>
      <c r="K19" s="60">
        <v>76</v>
      </c>
      <c r="L19" s="60">
        <v>6</v>
      </c>
      <c r="M19" s="60">
        <v>85</v>
      </c>
      <c r="N19" s="60">
        <v>3</v>
      </c>
      <c r="O19" s="38">
        <v>66.400000000000006</v>
      </c>
      <c r="P19" s="41">
        <f t="shared" si="3"/>
        <v>99.600000000000009</v>
      </c>
      <c r="Q19" s="76">
        <v>2</v>
      </c>
      <c r="R19" s="41">
        <f t="shared" si="4"/>
        <v>260.60000000000002</v>
      </c>
      <c r="S19" s="46"/>
      <c r="T19" s="41">
        <f t="shared" si="5"/>
        <v>438.55</v>
      </c>
      <c r="U19" s="76">
        <v>3</v>
      </c>
      <c r="V19" s="17" t="str">
        <f>A19</f>
        <v>Musial</v>
      </c>
      <c r="W19" s="62" t="str">
        <f>B19</f>
        <v>Carsten</v>
      </c>
      <c r="X19" s="17" t="str">
        <f>C19</f>
        <v>DAV Berlin</v>
      </c>
      <c r="Y19" s="61" t="s">
        <v>66</v>
      </c>
      <c r="Z19" s="38">
        <v>48.15</v>
      </c>
      <c r="AA19" s="38">
        <v>45.84</v>
      </c>
      <c r="AB19" s="42">
        <f>SUM(Z19,AA19)</f>
        <v>93.990000000000009</v>
      </c>
      <c r="AC19" s="76">
        <v>3</v>
      </c>
      <c r="AD19" s="44">
        <v>60.72</v>
      </c>
      <c r="AE19" s="41">
        <f>AD19*1.5</f>
        <v>91.08</v>
      </c>
      <c r="AF19" s="61"/>
      <c r="AG19" s="41">
        <f>SUM(T19,AB19,AE19)</f>
        <v>623.62</v>
      </c>
      <c r="AH19" s="76">
        <v>3</v>
      </c>
      <c r="AJ19" s="61"/>
      <c r="AL19" s="41"/>
      <c r="AM19" s="61"/>
      <c r="AN19" s="41"/>
      <c r="AO19" s="41"/>
      <c r="AP19" s="61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</row>
    <row r="20" spans="1:781" s="44" customFormat="1" ht="14.1" customHeight="1" x14ac:dyDescent="0.2">
      <c r="A20" s="88" t="s">
        <v>70</v>
      </c>
      <c r="B20" s="88" t="s">
        <v>71</v>
      </c>
      <c r="C20" s="89" t="s">
        <v>44</v>
      </c>
      <c r="D20" s="90" t="s">
        <v>66</v>
      </c>
      <c r="E20" s="47">
        <v>75</v>
      </c>
      <c r="F20" s="60">
        <v>5</v>
      </c>
      <c r="G20" s="38">
        <v>43.66</v>
      </c>
      <c r="H20" s="39">
        <v>42.83</v>
      </c>
      <c r="I20" s="38">
        <f t="shared" si="2"/>
        <v>86.49</v>
      </c>
      <c r="J20" s="61">
        <v>4</v>
      </c>
      <c r="K20" s="60">
        <v>76</v>
      </c>
      <c r="L20" s="60">
        <v>5</v>
      </c>
      <c r="M20" s="60">
        <v>80</v>
      </c>
      <c r="N20" s="60">
        <v>4</v>
      </c>
      <c r="O20" s="38">
        <v>66.09</v>
      </c>
      <c r="P20" s="41">
        <f t="shared" si="3"/>
        <v>99.135000000000005</v>
      </c>
      <c r="Q20" s="76">
        <v>3</v>
      </c>
      <c r="R20" s="41">
        <f t="shared" si="4"/>
        <v>255.13499999999999</v>
      </c>
      <c r="S20" s="46"/>
      <c r="T20" s="41">
        <f t="shared" si="5"/>
        <v>416.625</v>
      </c>
      <c r="U20" s="61">
        <v>4</v>
      </c>
      <c r="V20" s="17"/>
      <c r="W20" s="62"/>
      <c r="X20" s="17"/>
      <c r="Y20" s="61"/>
      <c r="AB20" s="42"/>
      <c r="AC20" s="76"/>
      <c r="AD20" s="39"/>
      <c r="AE20" s="41"/>
      <c r="AF20" s="61"/>
      <c r="AG20" s="41"/>
      <c r="AH20" s="61"/>
      <c r="AJ20" s="61"/>
      <c r="AK20" s="39"/>
      <c r="AL20" s="41"/>
      <c r="AM20" s="61"/>
      <c r="AN20" s="41"/>
      <c r="AO20" s="41"/>
      <c r="AP20" s="76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</row>
    <row r="21" spans="1:781" s="44" customFormat="1" ht="14.1" customHeight="1" x14ac:dyDescent="0.2">
      <c r="A21" s="88" t="s">
        <v>49</v>
      </c>
      <c r="B21" s="88" t="s">
        <v>50</v>
      </c>
      <c r="C21" s="89" t="s">
        <v>27</v>
      </c>
      <c r="D21" s="90" t="s">
        <v>64</v>
      </c>
      <c r="E21" s="47">
        <v>85</v>
      </c>
      <c r="F21" s="60">
        <v>3</v>
      </c>
      <c r="G21" s="38">
        <v>35.619999999999997</v>
      </c>
      <c r="H21" s="39">
        <v>34.28</v>
      </c>
      <c r="I21" s="38">
        <f t="shared" si="2"/>
        <v>69.900000000000006</v>
      </c>
      <c r="J21" s="61">
        <v>6</v>
      </c>
      <c r="K21" s="60">
        <v>84</v>
      </c>
      <c r="L21" s="60">
        <v>3</v>
      </c>
      <c r="M21" s="60">
        <v>50</v>
      </c>
      <c r="N21" s="60">
        <v>6</v>
      </c>
      <c r="O21" s="38">
        <v>47</v>
      </c>
      <c r="P21" s="41">
        <f t="shared" si="3"/>
        <v>70.5</v>
      </c>
      <c r="Q21" s="61">
        <v>6</v>
      </c>
      <c r="R21" s="41">
        <f t="shared" si="4"/>
        <v>204.5</v>
      </c>
      <c r="S21" s="46"/>
      <c r="T21" s="41">
        <f t="shared" si="5"/>
        <v>359.4</v>
      </c>
      <c r="U21" s="61">
        <v>5</v>
      </c>
      <c r="V21" s="17"/>
      <c r="W21" s="62"/>
      <c r="X21" s="17"/>
      <c r="Y21" s="61"/>
      <c r="AA21" s="38"/>
      <c r="AB21" s="42"/>
      <c r="AC21" s="61"/>
      <c r="AE21" s="41"/>
      <c r="AF21" s="61"/>
      <c r="AG21" s="41"/>
      <c r="AH21" s="61"/>
      <c r="AJ21" s="61"/>
      <c r="AL21" s="41"/>
      <c r="AM21" s="61"/>
      <c r="AN21" s="41"/>
      <c r="AO21" s="41"/>
      <c r="AP21" s="61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</row>
    <row r="22" spans="1:781" s="44" customFormat="1" ht="14.1" customHeight="1" x14ac:dyDescent="0.2">
      <c r="A22" s="88" t="s">
        <v>60</v>
      </c>
      <c r="B22" s="88" t="s">
        <v>65</v>
      </c>
      <c r="C22" s="89" t="s">
        <v>28</v>
      </c>
      <c r="D22" s="90" t="s">
        <v>64</v>
      </c>
      <c r="E22" s="47">
        <v>40</v>
      </c>
      <c r="F22" s="60">
        <v>6</v>
      </c>
      <c r="G22" s="38">
        <v>44.78</v>
      </c>
      <c r="H22" s="39">
        <v>38.94</v>
      </c>
      <c r="I22" s="38">
        <f t="shared" si="2"/>
        <v>83.72</v>
      </c>
      <c r="J22" s="61">
        <v>3</v>
      </c>
      <c r="K22" s="61">
        <v>78</v>
      </c>
      <c r="L22" s="61">
        <v>4</v>
      </c>
      <c r="M22" s="60">
        <v>60</v>
      </c>
      <c r="N22" s="60">
        <v>5</v>
      </c>
      <c r="O22" s="38">
        <v>61.06</v>
      </c>
      <c r="P22" s="41">
        <f t="shared" si="3"/>
        <v>91.59</v>
      </c>
      <c r="Q22" s="61">
        <v>4</v>
      </c>
      <c r="R22" s="41">
        <f t="shared" si="4"/>
        <v>229.59</v>
      </c>
      <c r="S22" s="61"/>
      <c r="T22" s="41">
        <f t="shared" si="5"/>
        <v>353.31000000000006</v>
      </c>
      <c r="U22" s="61">
        <v>6</v>
      </c>
      <c r="V22" s="17"/>
      <c r="W22" s="62"/>
      <c r="X22" s="17"/>
      <c r="Y22" s="61"/>
      <c r="Z22" s="38"/>
      <c r="AA22" s="38"/>
      <c r="AB22" s="42"/>
      <c r="AC22" s="61"/>
      <c r="AD22" s="38"/>
      <c r="AE22" s="41"/>
      <c r="AF22" s="6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</row>
    <row r="23" spans="1:781" s="44" customFormat="1" ht="9" customHeight="1" x14ac:dyDescent="0.2">
      <c r="A23" s="81"/>
      <c r="B23" s="82"/>
      <c r="C23" s="83"/>
      <c r="D23" s="78"/>
      <c r="E23" s="63"/>
      <c r="F23" s="64"/>
      <c r="G23" s="65"/>
      <c r="H23" s="66"/>
      <c r="I23" s="66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3"/>
      <c r="V23" s="65"/>
      <c r="W23" s="65"/>
      <c r="X23" s="65"/>
      <c r="Y23" s="93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7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  <c r="SE23" s="43"/>
      <c r="SF23" s="43"/>
      <c r="SG23" s="43"/>
      <c r="SH23" s="43"/>
      <c r="SI23" s="43"/>
      <c r="SJ23" s="43"/>
      <c r="SK23" s="43"/>
      <c r="SL23" s="43"/>
      <c r="SM23" s="43"/>
      <c r="SN23" s="43"/>
      <c r="SO23" s="43"/>
      <c r="SP23" s="43"/>
      <c r="SQ23" s="43"/>
      <c r="SR23" s="43"/>
      <c r="SS23" s="43"/>
      <c r="ST23" s="43"/>
      <c r="SU23" s="43"/>
      <c r="SV23" s="43"/>
      <c r="SW23" s="43"/>
      <c r="SX23" s="43"/>
      <c r="SY23" s="43"/>
      <c r="SZ23" s="43"/>
      <c r="TA23" s="43"/>
      <c r="TB23" s="43"/>
      <c r="TC23" s="43"/>
      <c r="TD23" s="43"/>
      <c r="TE23" s="43"/>
      <c r="TF23" s="43"/>
      <c r="TG23" s="43"/>
      <c r="TH23" s="43"/>
      <c r="TI23" s="43"/>
      <c r="TJ23" s="43"/>
      <c r="TK23" s="43"/>
      <c r="TL23" s="43"/>
      <c r="TM23" s="43"/>
      <c r="TN23" s="43"/>
      <c r="TO23" s="43"/>
      <c r="TP23" s="43"/>
      <c r="TQ23" s="43"/>
      <c r="TR23" s="43"/>
      <c r="TS23" s="43"/>
      <c r="TT23" s="43"/>
      <c r="TU23" s="43"/>
      <c r="TV23" s="43"/>
      <c r="TW23" s="43"/>
      <c r="TX23" s="43"/>
      <c r="TY23" s="43"/>
      <c r="TZ23" s="43"/>
      <c r="UA23" s="43"/>
      <c r="UB23" s="43"/>
      <c r="UC23" s="43"/>
      <c r="UD23" s="43"/>
      <c r="UE23" s="43"/>
      <c r="UF23" s="43"/>
      <c r="UG23" s="43"/>
      <c r="UH23" s="43"/>
      <c r="UI23" s="43"/>
      <c r="UJ23" s="43"/>
      <c r="UK23" s="43"/>
      <c r="UL23" s="43"/>
      <c r="UM23" s="43"/>
      <c r="UN23" s="43"/>
      <c r="UO23" s="43"/>
      <c r="UP23" s="43"/>
      <c r="UQ23" s="43"/>
      <c r="UR23" s="43"/>
      <c r="US23" s="43"/>
      <c r="UT23" s="43"/>
      <c r="UU23" s="43"/>
      <c r="UV23" s="43"/>
      <c r="UW23" s="43"/>
      <c r="UX23" s="43"/>
      <c r="UY23" s="43"/>
      <c r="UZ23" s="43"/>
      <c r="VA23" s="43"/>
      <c r="VB23" s="43"/>
      <c r="VC23" s="43"/>
      <c r="VD23" s="43"/>
      <c r="VE23" s="43"/>
      <c r="VF23" s="43"/>
      <c r="VG23" s="43"/>
      <c r="VH23" s="43"/>
      <c r="VI23" s="43"/>
      <c r="VJ23" s="43"/>
      <c r="VK23" s="43"/>
      <c r="VL23" s="43"/>
      <c r="VM23" s="43"/>
      <c r="VN23" s="43"/>
      <c r="VO23" s="43"/>
      <c r="VP23" s="43"/>
      <c r="VQ23" s="43"/>
      <c r="VR23" s="43"/>
      <c r="VS23" s="43"/>
      <c r="VT23" s="43"/>
      <c r="VU23" s="43"/>
      <c r="VV23" s="43"/>
      <c r="VW23" s="43"/>
      <c r="VX23" s="43"/>
      <c r="VY23" s="43"/>
      <c r="VZ23" s="43"/>
      <c r="WA23" s="43"/>
      <c r="WB23" s="43"/>
      <c r="WC23" s="43"/>
      <c r="WD23" s="43"/>
      <c r="WE23" s="43"/>
      <c r="WF23" s="43"/>
      <c r="WG23" s="43"/>
      <c r="WH23" s="43"/>
      <c r="WI23" s="43"/>
      <c r="WJ23" s="43"/>
      <c r="WK23" s="43"/>
      <c r="WL23" s="43"/>
      <c r="WM23" s="43"/>
      <c r="WN23" s="43"/>
      <c r="WO23" s="43"/>
      <c r="WP23" s="43"/>
      <c r="WQ23" s="43"/>
      <c r="WR23" s="43"/>
      <c r="WS23" s="43"/>
      <c r="WT23" s="43"/>
      <c r="WU23" s="43"/>
      <c r="WV23" s="43"/>
      <c r="WW23" s="43"/>
      <c r="WX23" s="43"/>
      <c r="WY23" s="43"/>
      <c r="WZ23" s="43"/>
      <c r="XA23" s="43"/>
      <c r="XB23" s="43"/>
      <c r="XC23" s="43"/>
      <c r="XD23" s="43"/>
      <c r="XE23" s="43"/>
      <c r="XF23" s="43"/>
      <c r="XG23" s="43"/>
      <c r="XH23" s="43"/>
      <c r="XI23" s="43"/>
      <c r="XJ23" s="43"/>
      <c r="XK23" s="43"/>
      <c r="XL23" s="43"/>
      <c r="XM23" s="43"/>
      <c r="XN23" s="43"/>
      <c r="XO23" s="43"/>
      <c r="XP23" s="43"/>
      <c r="XQ23" s="43"/>
      <c r="XR23" s="43"/>
      <c r="XS23" s="43"/>
      <c r="XT23" s="43"/>
      <c r="XU23" s="43"/>
      <c r="XV23" s="43"/>
      <c r="XW23" s="43"/>
      <c r="XX23" s="43"/>
      <c r="XY23" s="43"/>
      <c r="XZ23" s="43"/>
      <c r="YA23" s="43"/>
      <c r="YB23" s="43"/>
      <c r="YC23" s="43"/>
      <c r="YD23" s="43"/>
      <c r="YE23" s="43"/>
      <c r="YF23" s="43"/>
      <c r="YG23" s="43"/>
      <c r="YH23" s="43"/>
      <c r="YI23" s="43"/>
      <c r="YJ23" s="43"/>
      <c r="YK23" s="43"/>
      <c r="YL23" s="43"/>
      <c r="YM23" s="43"/>
      <c r="YN23" s="43"/>
      <c r="YO23" s="43"/>
      <c r="YP23" s="43"/>
      <c r="YQ23" s="43"/>
      <c r="YR23" s="43"/>
      <c r="YS23" s="43"/>
      <c r="YT23" s="43"/>
      <c r="YU23" s="43"/>
      <c r="YV23" s="43"/>
      <c r="YW23" s="43"/>
      <c r="YX23" s="43"/>
      <c r="YY23" s="43"/>
      <c r="YZ23" s="43"/>
      <c r="ZA23" s="43"/>
      <c r="ZB23" s="43"/>
      <c r="ZC23" s="43"/>
      <c r="ZD23" s="43"/>
      <c r="ZE23" s="43"/>
      <c r="ZF23" s="43"/>
      <c r="ZG23" s="43"/>
      <c r="ZH23" s="43"/>
      <c r="ZI23" s="43"/>
      <c r="ZJ23" s="43"/>
      <c r="ZK23" s="43"/>
      <c r="ZL23" s="43"/>
      <c r="ZM23" s="43"/>
      <c r="ZN23" s="43"/>
      <c r="ZO23" s="43"/>
      <c r="ZP23" s="43"/>
      <c r="ZQ23" s="43"/>
      <c r="ZR23" s="43"/>
      <c r="ZS23" s="43"/>
      <c r="ZT23" s="43"/>
      <c r="ZU23" s="43"/>
      <c r="ZV23" s="43"/>
      <c r="ZW23" s="43"/>
      <c r="ZX23" s="43"/>
      <c r="ZY23" s="43"/>
      <c r="ZZ23" s="43"/>
      <c r="AAA23" s="43"/>
      <c r="AAB23" s="43"/>
      <c r="AAC23" s="43"/>
      <c r="AAD23" s="43"/>
      <c r="AAE23" s="43"/>
      <c r="AAF23" s="43"/>
      <c r="AAG23" s="43"/>
      <c r="AAH23" s="43"/>
      <c r="AAI23" s="43"/>
      <c r="AAJ23" s="43"/>
      <c r="AAK23" s="43"/>
      <c r="AAL23" s="43"/>
      <c r="AAM23" s="43"/>
      <c r="AAN23" s="43"/>
      <c r="AAO23" s="43"/>
      <c r="AAP23" s="43"/>
      <c r="AAQ23" s="43"/>
      <c r="AAR23" s="43"/>
      <c r="AAS23" s="43"/>
      <c r="AAT23" s="43"/>
      <c r="AAU23" s="43"/>
      <c r="AAV23" s="43"/>
      <c r="AAW23" s="43"/>
      <c r="AAX23" s="43"/>
      <c r="AAY23" s="43"/>
      <c r="AAZ23" s="43"/>
      <c r="ABA23" s="43"/>
      <c r="ABB23" s="43"/>
      <c r="ABC23" s="43"/>
      <c r="ABD23" s="43"/>
      <c r="ABE23" s="43"/>
      <c r="ABF23" s="43"/>
      <c r="ABG23" s="43"/>
      <c r="ABH23" s="43"/>
      <c r="ABI23" s="43"/>
      <c r="ABJ23" s="43"/>
      <c r="ABK23" s="43"/>
      <c r="ABL23" s="43"/>
      <c r="ABM23" s="43"/>
      <c r="ABN23" s="43"/>
      <c r="ABO23" s="43"/>
      <c r="ABP23" s="43"/>
      <c r="ABQ23" s="43"/>
      <c r="ABR23" s="43"/>
      <c r="ABS23" s="43"/>
      <c r="ABT23" s="43"/>
      <c r="ABU23" s="43"/>
      <c r="ABV23" s="43"/>
      <c r="ABW23" s="43"/>
      <c r="ABX23" s="43"/>
      <c r="ABY23" s="43"/>
      <c r="ABZ23" s="43"/>
      <c r="ACA23" s="43"/>
      <c r="ACB23" s="43"/>
      <c r="ACC23" s="43"/>
      <c r="ACD23" s="43"/>
      <c r="ACE23" s="43"/>
      <c r="ACF23" s="43"/>
      <c r="ACG23" s="43"/>
      <c r="ACH23" s="43"/>
      <c r="ACI23" s="43"/>
      <c r="ACJ23" s="43"/>
      <c r="ACK23" s="43"/>
      <c r="ACL23" s="43"/>
      <c r="ACM23" s="43"/>
      <c r="ACN23" s="43"/>
      <c r="ACO23" s="43"/>
      <c r="ACP23" s="43"/>
      <c r="ACQ23" s="43"/>
      <c r="ACR23" s="43"/>
      <c r="ACS23" s="43"/>
      <c r="ACT23" s="43"/>
      <c r="ACU23" s="43"/>
      <c r="ACV23" s="43"/>
      <c r="ACW23" s="43"/>
      <c r="ACX23" s="43"/>
      <c r="ACY23" s="43"/>
      <c r="ACZ23" s="43"/>
      <c r="ADA23" s="43"/>
    </row>
    <row r="24" spans="1:781" s="44" customFormat="1" ht="14.1" customHeight="1" x14ac:dyDescent="0.2">
      <c r="A24" s="57" t="s">
        <v>54</v>
      </c>
      <c r="B24" s="57" t="s">
        <v>55</v>
      </c>
      <c r="C24" s="58" t="s">
        <v>28</v>
      </c>
      <c r="D24" s="47" t="s">
        <v>53</v>
      </c>
      <c r="E24" s="47"/>
      <c r="F24" s="60"/>
      <c r="G24" s="38"/>
      <c r="H24" s="39"/>
      <c r="I24" s="38"/>
      <c r="J24" s="61"/>
      <c r="K24" s="61">
        <v>74</v>
      </c>
      <c r="L24" s="76">
        <v>1</v>
      </c>
      <c r="M24" s="60">
        <v>35</v>
      </c>
      <c r="N24" s="77">
        <v>1</v>
      </c>
      <c r="O24" s="38">
        <v>50.87</v>
      </c>
      <c r="P24" s="41">
        <f t="shared" ref="P24" si="7">O24*1.5</f>
        <v>76.304999999999993</v>
      </c>
      <c r="Q24" s="76">
        <v>1</v>
      </c>
      <c r="R24" s="41">
        <f t="shared" ref="R24" si="8">K24+M24+P24</f>
        <v>185.30500000000001</v>
      </c>
      <c r="S24" s="76">
        <v>1</v>
      </c>
      <c r="T24" s="41"/>
      <c r="U24" s="76"/>
      <c r="V24" s="17"/>
      <c r="W24" s="62"/>
      <c r="X24" s="17"/>
      <c r="Y24" s="61"/>
      <c r="Z24" s="38"/>
      <c r="AA24" s="38"/>
      <c r="AB24" s="42"/>
      <c r="AC24" s="61"/>
      <c r="AD24" s="38"/>
      <c r="AE24" s="41"/>
      <c r="AF24" s="61"/>
      <c r="AG24" s="41"/>
      <c r="AH24" s="61"/>
      <c r="AI24" s="40"/>
      <c r="AJ24" s="61"/>
      <c r="AK24" s="38"/>
      <c r="AL24" s="41"/>
      <c r="AM24" s="61"/>
      <c r="AN24" s="41"/>
      <c r="AO24" s="41"/>
      <c r="AP24" s="61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  <c r="WP24" s="43"/>
      <c r="WQ24" s="43"/>
      <c r="WR24" s="43"/>
      <c r="WS24" s="43"/>
      <c r="WT24" s="43"/>
      <c r="WU24" s="43"/>
      <c r="WV24" s="43"/>
      <c r="WW24" s="43"/>
      <c r="WX24" s="43"/>
      <c r="WY24" s="43"/>
      <c r="WZ24" s="43"/>
      <c r="XA24" s="43"/>
      <c r="XB24" s="43"/>
      <c r="XC24" s="43"/>
      <c r="XD24" s="43"/>
      <c r="XE24" s="43"/>
      <c r="XF24" s="43"/>
      <c r="XG24" s="43"/>
      <c r="XH24" s="43"/>
      <c r="XI24" s="43"/>
      <c r="XJ24" s="43"/>
      <c r="XK24" s="43"/>
      <c r="XL24" s="43"/>
      <c r="XM24" s="43"/>
      <c r="XN24" s="43"/>
      <c r="XO24" s="43"/>
      <c r="XP24" s="43"/>
      <c r="XQ24" s="43"/>
      <c r="XR24" s="43"/>
      <c r="XS24" s="43"/>
      <c r="XT24" s="43"/>
      <c r="XU24" s="43"/>
      <c r="XV24" s="43"/>
      <c r="XW24" s="43"/>
      <c r="XX24" s="43"/>
      <c r="XY24" s="43"/>
      <c r="XZ24" s="43"/>
      <c r="YA24" s="43"/>
      <c r="YB24" s="43"/>
      <c r="YC24" s="43"/>
      <c r="YD24" s="43"/>
      <c r="YE24" s="43"/>
      <c r="YF24" s="43"/>
      <c r="YG24" s="43"/>
      <c r="YH24" s="43"/>
      <c r="YI24" s="43"/>
      <c r="YJ24" s="43"/>
      <c r="YK24" s="43"/>
      <c r="YL24" s="43"/>
      <c r="YM24" s="43"/>
      <c r="YN24" s="43"/>
      <c r="YO24" s="43"/>
      <c r="YP24" s="43"/>
      <c r="YQ24" s="43"/>
      <c r="YR24" s="43"/>
      <c r="YS24" s="43"/>
      <c r="YT24" s="43"/>
      <c r="YU24" s="43"/>
      <c r="YV24" s="43"/>
      <c r="YW24" s="43"/>
      <c r="YX24" s="43"/>
      <c r="YY24" s="43"/>
      <c r="YZ24" s="43"/>
      <c r="ZA24" s="43"/>
      <c r="ZB24" s="43"/>
      <c r="ZC24" s="43"/>
      <c r="ZD24" s="43"/>
      <c r="ZE24" s="43"/>
      <c r="ZF24" s="43"/>
      <c r="ZG24" s="43"/>
      <c r="ZH24" s="43"/>
      <c r="ZI24" s="43"/>
      <c r="ZJ24" s="43"/>
      <c r="ZK24" s="43"/>
      <c r="ZL24" s="43"/>
      <c r="ZM24" s="43"/>
      <c r="ZN24" s="43"/>
      <c r="ZO24" s="43"/>
      <c r="ZP24" s="43"/>
      <c r="ZQ24" s="43"/>
      <c r="ZR24" s="43"/>
      <c r="ZS24" s="43"/>
      <c r="ZT24" s="43"/>
      <c r="ZU24" s="43"/>
      <c r="ZV24" s="43"/>
      <c r="ZW24" s="43"/>
      <c r="ZX24" s="43"/>
      <c r="ZY24" s="43"/>
      <c r="ZZ24" s="43"/>
      <c r="AAA24" s="43"/>
      <c r="AAB24" s="43"/>
      <c r="AAC24" s="43"/>
      <c r="AAD24" s="43"/>
      <c r="AAE24" s="43"/>
      <c r="AAF24" s="43"/>
      <c r="AAG24" s="43"/>
      <c r="AAH24" s="43"/>
      <c r="AAI24" s="43"/>
      <c r="AAJ24" s="43"/>
      <c r="AAK24" s="43"/>
      <c r="AAL24" s="43"/>
      <c r="AAM24" s="43"/>
      <c r="AAN24" s="43"/>
      <c r="AAO24" s="43"/>
      <c r="AAP24" s="43"/>
      <c r="AAQ24" s="43"/>
      <c r="AAR24" s="43"/>
      <c r="AAS24" s="43"/>
      <c r="AAT24" s="43"/>
      <c r="AAU24" s="43"/>
      <c r="AAV24" s="43"/>
      <c r="AAW24" s="43"/>
      <c r="AAX24" s="43"/>
      <c r="AAY24" s="43"/>
      <c r="AAZ24" s="43"/>
      <c r="ABA24" s="43"/>
      <c r="ABB24" s="43"/>
      <c r="ABC24" s="43"/>
      <c r="ABD24" s="43"/>
      <c r="ABE24" s="43"/>
      <c r="ABF24" s="43"/>
      <c r="ABG24" s="43"/>
      <c r="ABH24" s="43"/>
      <c r="ABI24" s="43"/>
      <c r="ABJ24" s="43"/>
      <c r="ABK24" s="43"/>
      <c r="ABL24" s="43"/>
      <c r="ABM24" s="43"/>
      <c r="ABN24" s="43"/>
      <c r="ABO24" s="43"/>
      <c r="ABP24" s="43"/>
      <c r="ABQ24" s="43"/>
      <c r="ABR24" s="43"/>
      <c r="ABS24" s="43"/>
      <c r="ABT24" s="43"/>
      <c r="ABU24" s="43"/>
      <c r="ABV24" s="43"/>
      <c r="ABW24" s="43"/>
      <c r="ABX24" s="43"/>
      <c r="ABY24" s="43"/>
      <c r="ABZ24" s="43"/>
      <c r="ACA24" s="43"/>
      <c r="ACB24" s="43"/>
      <c r="ACC24" s="43"/>
      <c r="ACD24" s="43"/>
      <c r="ACE24" s="43"/>
      <c r="ACF24" s="43"/>
      <c r="ACG24" s="43"/>
      <c r="ACH24" s="43"/>
      <c r="ACI24" s="43"/>
      <c r="ACJ24" s="43"/>
      <c r="ACK24" s="43"/>
      <c r="ACL24" s="43"/>
      <c r="ACM24" s="43"/>
      <c r="ACN24" s="43"/>
      <c r="ACO24" s="43"/>
      <c r="ACP24" s="43"/>
      <c r="ACQ24" s="43"/>
      <c r="ACR24" s="43"/>
      <c r="ACS24" s="43"/>
      <c r="ACT24" s="43"/>
      <c r="ACU24" s="43"/>
      <c r="ACV24" s="43"/>
      <c r="ACW24" s="43"/>
      <c r="ACX24" s="43"/>
      <c r="ACY24" s="43"/>
      <c r="ACZ24" s="43"/>
      <c r="ADA24" s="43"/>
    </row>
    <row r="25" spans="1:781" s="44" customFormat="1" ht="14.1" customHeight="1" x14ac:dyDescent="0.2">
      <c r="A25" s="57"/>
      <c r="B25" s="57"/>
      <c r="C25" s="58"/>
      <c r="D25" s="47"/>
      <c r="E25" s="47"/>
      <c r="F25" s="60"/>
      <c r="G25" s="38"/>
      <c r="H25" s="39"/>
      <c r="I25" s="38"/>
      <c r="J25" s="61"/>
      <c r="K25" s="61"/>
      <c r="L25" s="61"/>
      <c r="M25" s="60"/>
      <c r="N25" s="60"/>
      <c r="O25" s="38"/>
      <c r="P25" s="41"/>
      <c r="Q25" s="61"/>
      <c r="R25" s="41"/>
      <c r="S25" s="61"/>
      <c r="T25" s="41"/>
      <c r="U25" s="76"/>
      <c r="V25" s="17"/>
      <c r="W25" s="62"/>
      <c r="X25" s="17"/>
      <c r="Y25" s="61"/>
      <c r="Z25" s="38"/>
      <c r="AA25" s="38"/>
      <c r="AB25" s="42"/>
      <c r="AC25" s="61"/>
      <c r="AD25" s="38"/>
      <c r="AE25" s="41"/>
      <c r="AF25" s="61"/>
      <c r="AG25" s="41"/>
      <c r="AH25" s="61"/>
      <c r="AI25" s="40"/>
      <c r="AJ25" s="61"/>
      <c r="AK25" s="38"/>
      <c r="AL25" s="41"/>
      <c r="AM25" s="61"/>
      <c r="AN25" s="41"/>
      <c r="AO25" s="41"/>
      <c r="AP25" s="61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</row>
    <row r="27" spans="1:781" x14ac:dyDescent="0.25">
      <c r="AD27" s="106" t="s">
        <v>58</v>
      </c>
      <c r="AE27" s="106"/>
      <c r="AF27" s="106"/>
      <c r="AG27" s="106"/>
      <c r="AH27" s="106"/>
      <c r="AI27" s="106"/>
      <c r="AJ27" s="106"/>
    </row>
    <row r="28" spans="1:781" x14ac:dyDescent="0.25">
      <c r="AF28" s="6" t="s">
        <v>56</v>
      </c>
      <c r="AH28" s="6"/>
    </row>
    <row r="29" spans="1:781" x14ac:dyDescent="0.25">
      <c r="AF29" s="6" t="s">
        <v>57</v>
      </c>
      <c r="AH29" s="6"/>
    </row>
  </sheetData>
  <sortState xmlns:xlrd2="http://schemas.microsoft.com/office/spreadsheetml/2017/richdata2" ref="A11:ADA14">
    <sortCondition descending="1" ref="T11:T14"/>
  </sortState>
  <mergeCells count="18">
    <mergeCell ref="AD27:AJ27"/>
    <mergeCell ref="AO3:AP3"/>
    <mergeCell ref="AK3:AM3"/>
    <mergeCell ref="G3:J3"/>
    <mergeCell ref="K3:L3"/>
    <mergeCell ref="M3:N3"/>
    <mergeCell ref="O3:Q3"/>
    <mergeCell ref="AG3:AH3"/>
    <mergeCell ref="AI3:AJ3"/>
    <mergeCell ref="R3:S3"/>
    <mergeCell ref="AK1:AN1"/>
    <mergeCell ref="A1:N1"/>
    <mergeCell ref="Z3:AC3"/>
    <mergeCell ref="AD3:AF3"/>
    <mergeCell ref="T3:U3"/>
    <mergeCell ref="V1:AI1"/>
    <mergeCell ref="E3:F3"/>
    <mergeCell ref="O1:R1"/>
  </mergeCells>
  <phoneticPr fontId="0" type="noConversion"/>
  <pageMargins left="0.39370078740157483" right="0.19685039370078741" top="0.39370078740157483" bottom="0.39370078740157483" header="0.51181102362204722" footer="0.51181102362204722"/>
  <pageSetup paperSize="9" fitToWidth="0" fitToHeight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32" sqref="D32"/>
    </sheetView>
  </sheetViews>
  <sheetFormatPr baseColWidth="10" defaultRowHeight="12.75" x14ac:dyDescent="0.2"/>
  <sheetData/>
  <phoneticPr fontId="2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LM S LD</vt:lpstr>
      <vt:lpstr>Tabelle1</vt:lpstr>
      <vt:lpstr>Tabelle2</vt:lpstr>
    </vt:vector>
  </TitlesOfParts>
  <Company>Hasenpension Hugoline &amp; Lulu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O H</cp:lastModifiedBy>
  <cp:lastPrinted>2021-06-20T13:50:40Z</cp:lastPrinted>
  <dcterms:created xsi:type="dcterms:W3CDTF">2000-04-20T06:06:45Z</dcterms:created>
  <dcterms:modified xsi:type="dcterms:W3CDTF">2021-06-20T19:17:04Z</dcterms:modified>
</cp:coreProperties>
</file>