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0950" windowHeight="6600"/>
  </bookViews>
  <sheets>
    <sheet name="alle" sheetId="5" r:id="rId1"/>
  </sheets>
  <calcPr calcId="125725"/>
</workbook>
</file>

<file path=xl/calcChain.xml><?xml version="1.0" encoding="utf-8"?>
<calcChain xmlns="http://schemas.openxmlformats.org/spreadsheetml/2006/main">
  <c r="T16" i="5"/>
  <c r="S16"/>
  <c r="R16"/>
  <c r="Q16"/>
  <c r="T13" l="1"/>
  <c r="S13"/>
  <c r="R12"/>
  <c r="R13"/>
  <c r="Q13"/>
  <c r="T6"/>
  <c r="S6"/>
  <c r="R6"/>
  <c r="Q6"/>
  <c r="AD6"/>
  <c r="AE6" s="1"/>
  <c r="AD12"/>
  <c r="AE12" s="1"/>
  <c r="AD13"/>
  <c r="AE13" s="1"/>
  <c r="AD16"/>
  <c r="AE16" s="1"/>
  <c r="Y7"/>
  <c r="Y8"/>
  <c r="Y6"/>
  <c r="Y12"/>
  <c r="Y13"/>
  <c r="Y16"/>
  <c r="W7"/>
  <c r="W8"/>
  <c r="W6"/>
  <c r="W12"/>
  <c r="W13"/>
  <c r="W16"/>
  <c r="L7"/>
  <c r="M7" s="1"/>
  <c r="L8"/>
  <c r="M8" s="1"/>
  <c r="L6"/>
  <c r="M6" s="1"/>
  <c r="L12"/>
  <c r="M12" s="1"/>
  <c r="L15"/>
  <c r="M15" s="1"/>
  <c r="L14"/>
  <c r="M14" s="1"/>
  <c r="L13"/>
  <c r="M13" s="1"/>
  <c r="L16"/>
  <c r="M16" s="1"/>
  <c r="L20"/>
  <c r="M20" s="1"/>
  <c r="H7"/>
  <c r="H8"/>
  <c r="H6"/>
  <c r="H12"/>
  <c r="H15"/>
  <c r="H14"/>
  <c r="H13"/>
  <c r="H16"/>
  <c r="H20"/>
  <c r="O13" l="1"/>
  <c r="Z13" s="1"/>
  <c r="AF13" s="1"/>
  <c r="O6"/>
  <c r="Z6" s="1"/>
  <c r="AF6" s="1"/>
  <c r="O14"/>
  <c r="O7"/>
  <c r="Z7" s="1"/>
  <c r="O8"/>
  <c r="Z8" s="1"/>
  <c r="O16"/>
  <c r="Z16" s="1"/>
  <c r="AF16" s="1"/>
  <c r="O12"/>
  <c r="Z12" s="1"/>
  <c r="AF12" s="1"/>
  <c r="O20"/>
  <c r="O15"/>
  <c r="AD5" l="1"/>
  <c r="AE5" s="1"/>
  <c r="Y5"/>
  <c r="T8"/>
  <c r="S8"/>
  <c r="R8"/>
  <c r="Q8"/>
  <c r="L5"/>
  <c r="M5" s="1"/>
  <c r="H5"/>
  <c r="W5"/>
  <c r="T5"/>
  <c r="T7"/>
  <c r="T12"/>
  <c r="S5"/>
  <c r="S7"/>
  <c r="S12"/>
  <c r="R5"/>
  <c r="R7"/>
  <c r="Q5"/>
  <c r="Q7"/>
  <c r="Q12"/>
  <c r="Q1"/>
  <c r="O5" l="1"/>
  <c r="Z5" s="1"/>
  <c r="AF5" s="1"/>
</calcChain>
</file>

<file path=xl/sharedStrings.xml><?xml version="1.0" encoding="utf-8"?>
<sst xmlns="http://schemas.openxmlformats.org/spreadsheetml/2006/main" count="90" uniqueCount="59">
  <si>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</si>
  <si>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</si>
  <si>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</si>
  <si>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</si>
  <si>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</si>
  <si>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</si>
  <si>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</si>
  <si>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</si>
  <si>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</si>
  <si>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</si>
  <si>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</si>
  <si>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</si>
  <si>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</si>
  <si>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</si>
  <si>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</si>
  <si>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</si>
  <si>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</si>
  <si>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</si>
  <si>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</si>
  <si>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</si>
  <si>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Fliege Weit Zweihand</t>
  </si>
  <si>
    <t>Wagner</t>
  </si>
  <si>
    <t>Frank</t>
  </si>
  <si>
    <t>LM</t>
  </si>
  <si>
    <t>S</t>
  </si>
  <si>
    <t>Oelke</t>
  </si>
  <si>
    <t>Heinz</t>
  </si>
  <si>
    <t>Hüter</t>
  </si>
  <si>
    <t>Torsten</t>
  </si>
  <si>
    <t>SC Borussia Friedr.</t>
  </si>
  <si>
    <t xml:space="preserve">Multi </t>
  </si>
  <si>
    <t>Multi Weit</t>
  </si>
  <si>
    <t>Multi</t>
  </si>
  <si>
    <t>Allround</t>
  </si>
  <si>
    <t>Ziel</t>
  </si>
  <si>
    <t>Zweikampf</t>
  </si>
  <si>
    <t>Schulz</t>
  </si>
  <si>
    <t>Steffen</t>
  </si>
  <si>
    <t>AF Hohenschönhausen</t>
  </si>
  <si>
    <t>Behlert</t>
  </si>
  <si>
    <t>Detlef</t>
  </si>
  <si>
    <t>Reiß</t>
  </si>
  <si>
    <t>Manfred</t>
  </si>
  <si>
    <t>OG Hessenwinkel</t>
  </si>
  <si>
    <t>AF Wendenschloss</t>
  </si>
  <si>
    <t>Jürgen</t>
  </si>
  <si>
    <t>Geisler</t>
  </si>
  <si>
    <t>Ergebnisliste Pokalturnier Castingsport am 14. Mai 2017 Sportforum Berlin</t>
  </si>
  <si>
    <t>Weigel</t>
  </si>
  <si>
    <t>Thomas</t>
  </si>
  <si>
    <t>Zmmermann</t>
  </si>
  <si>
    <t>Britta</t>
  </si>
  <si>
    <t>LD</t>
  </si>
  <si>
    <t>Christoph</t>
  </si>
  <si>
    <t>Bitte bei Vorlage der Siegerliste an</t>
  </si>
  <si>
    <t>den DAFV aufkleben.</t>
  </si>
  <si>
    <t>Ausschreibung  wurde durch DAFV genehmigt"</t>
  </si>
  <si>
    <t>i. A. Dittrich</t>
  </si>
  <si>
    <t>Nr.: 13 /2017 gez.: Uwe Tempel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</si>
</sst>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[$€]#,##0.00_);[Red]\([$€]#,##0.00\)"/>
    <numFmt numFmtId="166" formatCode="0.000"/>
  </numFmts>
  <fonts count="8">
    <font>
      <sz val="10"/>
      <name val="MS Sans Serif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2">
    <xf numFmtId="0" fontId="0" fillId="0" borderId="0" xfId="0"/>
    <xf numFmtId="3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/>
    <xf numFmtId="3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>
      <alignment shrinkToFit="1"/>
    </xf>
    <xf numFmtId="3" fontId="5" fillId="0" borderId="1" xfId="0" applyNumberFormat="1" applyFont="1" applyFill="1" applyBorder="1" applyAlignment="1" applyProtection="1">
      <alignment shrinkToFit="1"/>
    </xf>
    <xf numFmtId="164" fontId="5" fillId="0" borderId="1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horizontal="center" shrinkToFit="1"/>
    </xf>
    <xf numFmtId="3" fontId="5" fillId="0" borderId="1" xfId="0" applyNumberFormat="1" applyFont="1" applyFill="1" applyBorder="1" applyAlignment="1" applyProtection="1">
      <alignment horizontal="center" shrinkToFit="1"/>
    </xf>
    <xf numFmtId="164" fontId="5" fillId="0" borderId="1" xfId="0" applyNumberFormat="1" applyFont="1" applyFill="1" applyBorder="1" applyAlignment="1" applyProtection="1">
      <alignment horizontal="center" shrinkToFit="1"/>
    </xf>
    <xf numFmtId="0" fontId="5" fillId="0" borderId="0" xfId="0" applyNumberFormat="1" applyFont="1" applyFill="1" applyBorder="1" applyAlignment="1" applyProtection="1">
      <alignment shrinkToFit="1"/>
    </xf>
    <xf numFmtId="4" fontId="5" fillId="0" borderId="1" xfId="0" applyNumberFormat="1" applyFont="1" applyFill="1" applyBorder="1" applyAlignment="1" applyProtection="1">
      <alignment horizontal="center" shrinkToFit="1"/>
    </xf>
    <xf numFmtId="2" fontId="5" fillId="0" borderId="1" xfId="0" applyNumberFormat="1" applyFont="1" applyFill="1" applyBorder="1" applyAlignment="1" applyProtection="1">
      <alignment horizontal="center" shrinkToFit="1"/>
    </xf>
    <xf numFmtId="4" fontId="3" fillId="0" borderId="0" xfId="0" applyNumberFormat="1" applyFont="1" applyFill="1" applyBorder="1" applyAlignment="1" applyProtection="1">
      <alignment horizontal="right"/>
    </xf>
    <xf numFmtId="4" fontId="5" fillId="0" borderId="1" xfId="0" applyNumberFormat="1" applyFont="1" applyFill="1" applyBorder="1" applyAlignment="1" applyProtection="1">
      <alignment horizontal="right" shrinkToFit="1"/>
    </xf>
    <xf numFmtId="4" fontId="3" fillId="0" borderId="1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shrinkToFit="1"/>
    </xf>
    <xf numFmtId="3" fontId="5" fillId="0" borderId="2" xfId="0" applyNumberFormat="1" applyFont="1" applyFill="1" applyBorder="1" applyAlignment="1" applyProtection="1">
      <alignment horizontal="center" shrinkToFit="1"/>
    </xf>
    <xf numFmtId="0" fontId="6" fillId="0" borderId="0" xfId="0" applyNumberFormat="1" applyFont="1" applyFill="1" applyBorder="1" applyAlignment="1" applyProtection="1">
      <alignment shrinkToFit="1"/>
    </xf>
    <xf numFmtId="0" fontId="3" fillId="0" borderId="0" xfId="0" applyNumberFormat="1" applyFont="1" applyFill="1" applyBorder="1" applyAlignment="1" applyProtection="1">
      <alignment horizontal="center" shrinkToFit="1"/>
    </xf>
    <xf numFmtId="0" fontId="2" fillId="0" borderId="0" xfId="0" applyNumberFormat="1" applyFont="1" applyFill="1" applyBorder="1" applyAlignment="1" applyProtection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1" xfId="0" applyNumberFormat="1" applyFont="1" applyFill="1" applyBorder="1" applyAlignment="1" applyProtection="1">
      <alignment shrinkToFit="1"/>
    </xf>
    <xf numFmtId="0" fontId="3" fillId="0" borderId="1" xfId="0" applyFont="1" applyFill="1" applyBorder="1" applyAlignment="1">
      <alignment horizontal="left" shrinkToFit="1"/>
    </xf>
    <xf numFmtId="166" fontId="3" fillId="0" borderId="0" xfId="0" applyNumberFormat="1" applyFont="1" applyFill="1" applyBorder="1" applyAlignment="1" applyProtection="1"/>
    <xf numFmtId="166" fontId="5" fillId="0" borderId="1" xfId="0" applyNumberFormat="1" applyFont="1" applyFill="1" applyBorder="1" applyAlignment="1" applyProtection="1">
      <alignment shrinkToFit="1"/>
    </xf>
    <xf numFmtId="166" fontId="3" fillId="0" borderId="1" xfId="0" applyNumberFormat="1" applyFont="1" applyFill="1" applyBorder="1" applyAlignment="1" applyProtection="1"/>
    <xf numFmtId="166" fontId="2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shrinkToFit="1"/>
    </xf>
    <xf numFmtId="164" fontId="5" fillId="0" borderId="2" xfId="0" applyNumberFormat="1" applyFont="1" applyFill="1" applyBorder="1" applyAlignment="1" applyProtection="1">
      <alignment horizontal="center" shrinkToFit="1"/>
    </xf>
    <xf numFmtId="164" fontId="5" fillId="0" borderId="4" xfId="0" applyNumberFormat="1" applyFont="1" applyFill="1" applyBorder="1" applyAlignment="1" applyProtection="1">
      <alignment horizontal="center" shrinkToFit="1"/>
    </xf>
    <xf numFmtId="4" fontId="5" fillId="0" borderId="2" xfId="0" applyNumberFormat="1" applyFont="1" applyFill="1" applyBorder="1" applyAlignment="1" applyProtection="1">
      <alignment horizontal="center" shrinkToFit="1"/>
    </xf>
    <xf numFmtId="4" fontId="5" fillId="0" borderId="3" xfId="0" applyNumberFormat="1" applyFont="1" applyFill="1" applyBorder="1" applyAlignment="1" applyProtection="1">
      <alignment horizontal="center" shrinkToFit="1"/>
    </xf>
    <xf numFmtId="0" fontId="6" fillId="0" borderId="0" xfId="0" applyNumberFormat="1" applyFont="1" applyFill="1" applyBorder="1" applyAlignment="1" applyProtection="1">
      <alignment horizontal="left" shrinkToFit="1"/>
    </xf>
    <xf numFmtId="0" fontId="1" fillId="0" borderId="3" xfId="0" applyFont="1" applyBorder="1"/>
    <xf numFmtId="0" fontId="5" fillId="0" borderId="2" xfId="0" applyNumberFormat="1" applyFont="1" applyFill="1" applyBorder="1" applyAlignment="1" applyProtection="1">
      <alignment horizontal="center" shrinkToFit="1"/>
    </xf>
    <xf numFmtId="0" fontId="5" fillId="0" borderId="4" xfId="0" applyNumberFormat="1" applyFont="1" applyFill="1" applyBorder="1" applyAlignment="1" applyProtection="1">
      <alignment horizontal="center" shrinkToFit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25"/>
  <sheetViews>
    <sheetView tabSelected="1" topLeftCell="Q1" zoomScale="110" zoomScaleNormal="110" workbookViewId="0">
      <selection activeCell="AE23" sqref="AE23"/>
    </sheetView>
  </sheetViews>
  <sheetFormatPr baseColWidth="10" defaultColWidth="10" defaultRowHeight="12.75"/>
  <cols>
    <col min="1" max="1" width="15.42578125" style="25" customWidth="1"/>
    <col min="2" max="2" width="10.140625" style="25" customWidth="1"/>
    <col min="3" max="3" width="17.140625" style="25" customWidth="1"/>
    <col min="4" max="4" width="4.5703125" style="6" customWidth="1"/>
    <col min="5" max="5" width="6.42578125" style="1" customWidth="1"/>
    <col min="6" max="6" width="8.140625" style="3" customWidth="1"/>
    <col min="7" max="7" width="8.42578125" style="2" customWidth="1"/>
    <col min="8" max="8" width="7.85546875" style="3" customWidth="1"/>
    <col min="9" max="9" width="6.5703125" style="7" customWidth="1"/>
    <col min="10" max="10" width="7.5703125" style="7" customWidth="1"/>
    <col min="11" max="11" width="6.7109375" style="3" customWidth="1"/>
    <col min="12" max="13" width="9.42578125" style="4" customWidth="1"/>
    <col min="14" max="14" width="3.42578125" style="6" customWidth="1"/>
    <col min="15" max="15" width="9.42578125" style="5" customWidth="1"/>
    <col min="16" max="16" width="3.85546875" style="6" customWidth="1"/>
    <col min="17" max="17" width="12.28515625" style="25" customWidth="1"/>
    <col min="18" max="18" width="9.85546875" style="25" customWidth="1"/>
    <col min="19" max="19" width="16.7109375" style="25" customWidth="1"/>
    <col min="20" max="20" width="5.42578125" style="44" customWidth="1"/>
    <col min="21" max="21" width="7.42578125" style="3" customWidth="1"/>
    <col min="22" max="22" width="7.140625" style="3" customWidth="1"/>
    <col min="23" max="23" width="7.7109375" style="37" customWidth="1"/>
    <col min="24" max="24" width="7.140625" style="3" customWidth="1"/>
    <col min="25" max="25" width="8.28515625" style="5" customWidth="1"/>
    <col min="26" max="26" width="9.140625" style="4" customWidth="1"/>
    <col min="27" max="27" width="3.42578125" style="6" customWidth="1"/>
    <col min="28" max="28" width="5.7109375" style="5" customWidth="1"/>
    <col min="29" max="29" width="8.7109375" style="2" customWidth="1"/>
    <col min="30" max="30" width="9.42578125" style="51" customWidth="1"/>
    <col min="31" max="32" width="10" style="5"/>
    <col min="33" max="33" width="3.7109375" style="6" customWidth="1"/>
    <col min="34" max="16384" width="10" style="5"/>
  </cols>
  <sheetData>
    <row r="1" spans="1:139" s="13" customFormat="1" ht="15.75" customHeight="1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10"/>
      <c r="L1" s="11"/>
      <c r="M1" s="12" t="s">
        <v>16</v>
      </c>
      <c r="N1" s="38"/>
      <c r="P1" s="14"/>
      <c r="Q1" s="58" t="str">
        <f>A1</f>
        <v>Ergebnisliste Pokalturnier Castingsport am 14. Mai 2017 Sportforum Berlin</v>
      </c>
      <c r="R1" s="58"/>
      <c r="S1" s="58"/>
      <c r="T1" s="58"/>
      <c r="U1" s="58"/>
      <c r="V1" s="58"/>
      <c r="W1" s="58"/>
      <c r="X1" s="58"/>
      <c r="Y1" s="58"/>
      <c r="Z1" s="58"/>
      <c r="AA1" s="42"/>
      <c r="AC1" s="16"/>
      <c r="AD1" s="48"/>
      <c r="AF1" s="13" t="s">
        <v>16</v>
      </c>
      <c r="AG1" s="14"/>
    </row>
    <row r="2" spans="1:139" s="13" customFormat="1">
      <c r="A2" s="23"/>
      <c r="B2" s="23"/>
      <c r="C2" s="23"/>
      <c r="D2" s="14"/>
      <c r="E2" s="15"/>
      <c r="F2" s="10"/>
      <c r="G2" s="16"/>
      <c r="H2" s="10"/>
      <c r="I2" s="9"/>
      <c r="J2" s="9"/>
      <c r="K2" s="10"/>
      <c r="L2" s="11"/>
      <c r="M2" s="11"/>
      <c r="N2" s="14"/>
      <c r="P2" s="14"/>
      <c r="Q2" s="23"/>
      <c r="R2" s="23"/>
      <c r="S2" s="23"/>
      <c r="T2" s="43"/>
      <c r="U2" s="10"/>
      <c r="V2" s="10"/>
      <c r="W2" s="34"/>
      <c r="X2" s="10"/>
      <c r="Z2" s="11"/>
      <c r="AA2" s="14"/>
      <c r="AC2" s="16"/>
      <c r="AD2" s="48"/>
      <c r="AG2" s="14"/>
    </row>
    <row r="3" spans="1:139" s="24" customFormat="1" ht="14.1" customHeight="1">
      <c r="A3" s="24" t="s">
        <v>0</v>
      </c>
      <c r="B3" s="24" t="s">
        <v>1</v>
      </c>
      <c r="C3" s="46" t="s">
        <v>2</v>
      </c>
      <c r="D3" s="24" t="s">
        <v>3</v>
      </c>
      <c r="E3" s="41" t="s">
        <v>4</v>
      </c>
      <c r="F3" s="56" t="s">
        <v>5</v>
      </c>
      <c r="G3" s="59"/>
      <c r="H3" s="59"/>
      <c r="I3" s="41" t="s">
        <v>13</v>
      </c>
      <c r="J3" s="41" t="s">
        <v>19</v>
      </c>
      <c r="K3" s="56" t="s">
        <v>18</v>
      </c>
      <c r="L3" s="57"/>
      <c r="M3" s="54" t="s">
        <v>6</v>
      </c>
      <c r="N3" s="55"/>
      <c r="O3" s="60" t="s">
        <v>7</v>
      </c>
      <c r="P3" s="61"/>
      <c r="Q3" s="24" t="s">
        <v>0</v>
      </c>
      <c r="R3" s="24" t="s">
        <v>1</v>
      </c>
      <c r="S3" s="24" t="s">
        <v>2</v>
      </c>
      <c r="T3" s="28" t="s">
        <v>3</v>
      </c>
      <c r="U3" s="56" t="s">
        <v>20</v>
      </c>
      <c r="V3" s="57"/>
      <c r="W3" s="57"/>
      <c r="X3" s="56" t="s">
        <v>8</v>
      </c>
      <c r="Y3" s="57"/>
      <c r="Z3" s="54" t="s">
        <v>9</v>
      </c>
      <c r="AA3" s="55"/>
      <c r="AB3" s="24" t="s">
        <v>30</v>
      </c>
      <c r="AC3" s="53" t="s">
        <v>31</v>
      </c>
      <c r="AD3" s="49"/>
      <c r="AE3" s="24" t="s">
        <v>32</v>
      </c>
      <c r="AF3" s="24" t="s">
        <v>33</v>
      </c>
      <c r="AG3" s="28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</row>
    <row r="4" spans="1:139" s="24" customFormat="1" ht="14.1" customHeight="1">
      <c r="C4" s="46"/>
      <c r="E4" s="29"/>
      <c r="F4" s="32" t="s">
        <v>10</v>
      </c>
      <c r="G4" s="33" t="s">
        <v>11</v>
      </c>
      <c r="H4" s="32" t="s">
        <v>12</v>
      </c>
      <c r="I4" s="26" t="s">
        <v>16</v>
      </c>
      <c r="J4" s="26" t="s">
        <v>16</v>
      </c>
      <c r="K4" s="32" t="s">
        <v>14</v>
      </c>
      <c r="L4" s="30" t="s">
        <v>15</v>
      </c>
      <c r="M4" s="27"/>
      <c r="N4" s="28" t="s">
        <v>17</v>
      </c>
      <c r="P4" s="28" t="s">
        <v>17</v>
      </c>
      <c r="T4" s="28"/>
      <c r="U4" s="32" t="s">
        <v>10</v>
      </c>
      <c r="V4" s="32" t="s">
        <v>11</v>
      </c>
      <c r="W4" s="35" t="s">
        <v>12</v>
      </c>
      <c r="X4" s="32" t="s">
        <v>14</v>
      </c>
      <c r="Y4" s="24" t="s">
        <v>15</v>
      </c>
      <c r="Z4" s="27"/>
      <c r="AA4" s="28" t="s">
        <v>17</v>
      </c>
      <c r="AB4" s="24" t="s">
        <v>34</v>
      </c>
      <c r="AC4" s="53" t="s">
        <v>14</v>
      </c>
      <c r="AD4" s="49" t="s">
        <v>15</v>
      </c>
      <c r="AE4" s="24" t="s">
        <v>35</v>
      </c>
      <c r="AG4" s="28" t="s">
        <v>17</v>
      </c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</row>
    <row r="5" spans="1:139" s="8" customFormat="1" ht="14.1" customHeight="1">
      <c r="A5" s="39" t="s">
        <v>21</v>
      </c>
      <c r="B5" s="39" t="s">
        <v>22</v>
      </c>
      <c r="C5" s="47" t="s">
        <v>29</v>
      </c>
      <c r="D5" s="18" t="s">
        <v>23</v>
      </c>
      <c r="E5" s="18">
        <v>90</v>
      </c>
      <c r="F5" s="19">
        <v>57.6</v>
      </c>
      <c r="G5" s="20">
        <v>52.94</v>
      </c>
      <c r="H5" s="19">
        <f>SUM(F5,G5)</f>
        <v>110.53999999999999</v>
      </c>
      <c r="I5" s="21">
        <v>92</v>
      </c>
      <c r="J5" s="21">
        <v>85</v>
      </c>
      <c r="K5" s="19">
        <v>66.930000000000007</v>
      </c>
      <c r="L5" s="22">
        <f>K5*1.5</f>
        <v>100.39500000000001</v>
      </c>
      <c r="M5" s="22">
        <f>I5+J5+L5</f>
        <v>277.39499999999998</v>
      </c>
      <c r="N5" s="17"/>
      <c r="O5" s="22">
        <f>SUM(E5,H5,I5,J5,L5)</f>
        <v>477.93499999999995</v>
      </c>
      <c r="P5" s="52">
        <v>1</v>
      </c>
      <c r="Q5" s="39" t="str">
        <f t="shared" ref="Q5:T8" si="0">A5</f>
        <v>Wagner</v>
      </c>
      <c r="R5" s="39" t="str">
        <f t="shared" si="0"/>
        <v>Frank</v>
      </c>
      <c r="S5" s="40" t="str">
        <f t="shared" si="0"/>
        <v>SC Borussia Friedr.</v>
      </c>
      <c r="T5" s="45" t="str">
        <f t="shared" si="0"/>
        <v>LM</v>
      </c>
      <c r="U5" s="19">
        <v>68.989999999999995</v>
      </c>
      <c r="V5" s="19">
        <v>68.709999999999994</v>
      </c>
      <c r="W5" s="36">
        <f>SUM(U5,V5)</f>
        <v>137.69999999999999</v>
      </c>
      <c r="X5" s="19">
        <v>102.23</v>
      </c>
      <c r="Y5" s="22">
        <f>X5*1.5</f>
        <v>153.345</v>
      </c>
      <c r="Z5" s="22">
        <f>O5+W5+Y5</f>
        <v>768.98</v>
      </c>
      <c r="AA5" s="52">
        <v>1</v>
      </c>
      <c r="AB5" s="8">
        <v>100</v>
      </c>
      <c r="AC5" s="20">
        <v>99.95</v>
      </c>
      <c r="AD5" s="50">
        <f>AC5*1.5</f>
        <v>149.92500000000001</v>
      </c>
      <c r="AE5" s="50">
        <f>AB5+AD5</f>
        <v>249.92500000000001</v>
      </c>
      <c r="AF5" s="22">
        <f>Z5+AE5</f>
        <v>1018.905</v>
      </c>
      <c r="AG5" s="52">
        <v>1</v>
      </c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</row>
    <row r="6" spans="1:139" s="8" customFormat="1" ht="14.1" customHeight="1">
      <c r="A6" s="39" t="s">
        <v>48</v>
      </c>
      <c r="B6" s="39" t="s">
        <v>49</v>
      </c>
      <c r="C6" s="47" t="s">
        <v>29</v>
      </c>
      <c r="D6" s="18" t="s">
        <v>23</v>
      </c>
      <c r="E6" s="18">
        <v>100</v>
      </c>
      <c r="F6" s="19">
        <v>49.13</v>
      </c>
      <c r="G6" s="20">
        <v>48.3</v>
      </c>
      <c r="H6" s="19">
        <f>SUM(F6,G6)</f>
        <v>97.43</v>
      </c>
      <c r="I6" s="21">
        <v>86</v>
      </c>
      <c r="J6" s="21">
        <v>85</v>
      </c>
      <c r="K6" s="19">
        <v>63.21</v>
      </c>
      <c r="L6" s="22">
        <f>K6*1.5</f>
        <v>94.814999999999998</v>
      </c>
      <c r="M6" s="22">
        <f>I6+J6+L6</f>
        <v>265.815</v>
      </c>
      <c r="N6" s="17"/>
      <c r="O6" s="22">
        <f>SUM(E6,H6,I6,J6,L6)</f>
        <v>463.245</v>
      </c>
      <c r="P6" s="52">
        <v>2</v>
      </c>
      <c r="Q6" s="39" t="str">
        <f t="shared" si="0"/>
        <v>Weigel</v>
      </c>
      <c r="R6" s="39" t="str">
        <f t="shared" si="0"/>
        <v>Thomas</v>
      </c>
      <c r="S6" s="40" t="str">
        <f t="shared" si="0"/>
        <v>SC Borussia Friedr.</v>
      </c>
      <c r="T6" s="45" t="str">
        <f t="shared" si="0"/>
        <v>LM</v>
      </c>
      <c r="U6" s="19">
        <v>60.9</v>
      </c>
      <c r="V6" s="19">
        <v>60.22</v>
      </c>
      <c r="W6" s="36">
        <f>SUM(U6,V6)</f>
        <v>121.12</v>
      </c>
      <c r="X6" s="19">
        <v>98.59</v>
      </c>
      <c r="Y6" s="22">
        <f>X6*1.5</f>
        <v>147.88499999999999</v>
      </c>
      <c r="Z6" s="22">
        <f>O6+W6+Y6</f>
        <v>732.25</v>
      </c>
      <c r="AA6" s="52">
        <v>2</v>
      </c>
      <c r="AB6" s="8">
        <v>80</v>
      </c>
      <c r="AC6" s="20">
        <v>90.44</v>
      </c>
      <c r="AD6" s="50">
        <f>AC6*1.5</f>
        <v>135.66</v>
      </c>
      <c r="AE6" s="50">
        <f>AB6+AD6</f>
        <v>215.66</v>
      </c>
      <c r="AF6" s="22">
        <f>Z6+AE6</f>
        <v>947.91</v>
      </c>
      <c r="AG6" s="52">
        <v>2</v>
      </c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</row>
    <row r="7" spans="1:139" s="8" customFormat="1" ht="14.1" customHeight="1">
      <c r="A7" s="39" t="s">
        <v>27</v>
      </c>
      <c r="B7" s="39" t="s">
        <v>28</v>
      </c>
      <c r="C7" s="47" t="s">
        <v>29</v>
      </c>
      <c r="D7" s="18" t="s">
        <v>23</v>
      </c>
      <c r="E7" s="18">
        <v>80</v>
      </c>
      <c r="F7" s="19">
        <v>46.3</v>
      </c>
      <c r="G7" s="20">
        <v>45.6</v>
      </c>
      <c r="H7" s="19">
        <f>SUM(F7,G7)</f>
        <v>91.9</v>
      </c>
      <c r="I7" s="21">
        <v>86</v>
      </c>
      <c r="J7" s="21">
        <v>80</v>
      </c>
      <c r="K7" s="19">
        <v>56.69</v>
      </c>
      <c r="L7" s="22">
        <f>K7*1.5</f>
        <v>85.034999999999997</v>
      </c>
      <c r="M7" s="22">
        <f>I7+J7+L7</f>
        <v>251.035</v>
      </c>
      <c r="N7" s="17"/>
      <c r="O7" s="22">
        <f>SUM(E7,H7,I7,J7,L7)</f>
        <v>422.93499999999995</v>
      </c>
      <c r="P7" s="52">
        <v>3</v>
      </c>
      <c r="Q7" s="39" t="str">
        <f t="shared" si="0"/>
        <v>Hüter</v>
      </c>
      <c r="R7" s="39" t="str">
        <f t="shared" si="0"/>
        <v>Torsten</v>
      </c>
      <c r="S7" s="40" t="str">
        <f t="shared" si="0"/>
        <v>SC Borussia Friedr.</v>
      </c>
      <c r="T7" s="45" t="str">
        <f t="shared" si="0"/>
        <v>LM</v>
      </c>
      <c r="U7" s="19">
        <v>58.74</v>
      </c>
      <c r="V7" s="19">
        <v>56.66</v>
      </c>
      <c r="W7" s="36">
        <f>SUM(U7,V7)</f>
        <v>115.4</v>
      </c>
      <c r="X7" s="19">
        <v>74.77</v>
      </c>
      <c r="Y7" s="22">
        <f>X7*1.5</f>
        <v>112.155</v>
      </c>
      <c r="Z7" s="22">
        <f>O7+W7+Y7</f>
        <v>650.4899999999999</v>
      </c>
      <c r="AA7" s="52">
        <v>3</v>
      </c>
      <c r="AC7" s="20"/>
      <c r="AD7" s="50"/>
      <c r="AE7" s="50"/>
      <c r="AF7" s="22"/>
      <c r="AG7" s="52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</row>
    <row r="8" spans="1:139" s="8" customFormat="1" ht="14.1" customHeight="1">
      <c r="A8" s="39" t="s">
        <v>36</v>
      </c>
      <c r="B8" s="39" t="s">
        <v>37</v>
      </c>
      <c r="C8" s="47" t="s">
        <v>38</v>
      </c>
      <c r="D8" s="18" t="s">
        <v>23</v>
      </c>
      <c r="E8" s="18">
        <v>75</v>
      </c>
      <c r="F8" s="19">
        <v>45.23</v>
      </c>
      <c r="G8" s="20">
        <v>44.26</v>
      </c>
      <c r="H8" s="19">
        <f>SUM(F8,G8)</f>
        <v>89.49</v>
      </c>
      <c r="I8" s="21">
        <v>84</v>
      </c>
      <c r="J8" s="21">
        <v>80</v>
      </c>
      <c r="K8" s="19">
        <v>59.76</v>
      </c>
      <c r="L8" s="22">
        <f>K8*1.5</f>
        <v>89.64</v>
      </c>
      <c r="M8" s="22">
        <f>I8+J8+L8</f>
        <v>253.64</v>
      </c>
      <c r="N8" s="17"/>
      <c r="O8" s="22">
        <f>SUM(E8,H8,I8,J8,L8)</f>
        <v>418.13</v>
      </c>
      <c r="P8" s="17">
        <v>4</v>
      </c>
      <c r="Q8" s="39" t="str">
        <f t="shared" si="0"/>
        <v>Schulz</v>
      </c>
      <c r="R8" s="39" t="str">
        <f t="shared" si="0"/>
        <v>Steffen</v>
      </c>
      <c r="S8" s="40" t="str">
        <f t="shared" si="0"/>
        <v>AF Hohenschönhausen</v>
      </c>
      <c r="T8" s="45" t="str">
        <f t="shared" si="0"/>
        <v>LM</v>
      </c>
      <c r="U8" s="19">
        <v>50.51</v>
      </c>
      <c r="V8" s="19">
        <v>43.21</v>
      </c>
      <c r="W8" s="36">
        <f>SUM(U8,V8)</f>
        <v>93.72</v>
      </c>
      <c r="X8" s="19">
        <v>0</v>
      </c>
      <c r="Y8" s="22">
        <f>X8*1.5</f>
        <v>0</v>
      </c>
      <c r="Z8" s="22">
        <f>O8+W8+Y8</f>
        <v>511.85</v>
      </c>
      <c r="AA8" s="17">
        <v>4</v>
      </c>
      <c r="AC8" s="20"/>
      <c r="AD8" s="50"/>
      <c r="AE8" s="50"/>
      <c r="AF8" s="22"/>
      <c r="AG8" s="17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</row>
    <row r="9" spans="1:139" s="8" customFormat="1" ht="14.1" customHeight="1">
      <c r="A9" s="39"/>
      <c r="B9" s="39"/>
      <c r="C9" s="47"/>
      <c r="D9" s="18"/>
      <c r="E9" s="18"/>
      <c r="F9" s="19"/>
      <c r="G9" s="20"/>
      <c r="H9" s="19"/>
      <c r="I9" s="21"/>
      <c r="J9" s="21"/>
      <c r="K9" s="19"/>
      <c r="L9" s="22"/>
      <c r="M9" s="22"/>
      <c r="N9" s="17"/>
      <c r="O9" s="22"/>
      <c r="P9" s="52"/>
      <c r="Q9" s="39"/>
      <c r="R9" s="39"/>
      <c r="S9" s="40"/>
      <c r="T9" s="45"/>
      <c r="U9" s="19"/>
      <c r="V9" s="19"/>
      <c r="W9" s="36"/>
      <c r="X9" s="19"/>
      <c r="Y9" s="22"/>
      <c r="Z9" s="22"/>
      <c r="AA9" s="52"/>
      <c r="AC9" s="20"/>
      <c r="AD9" s="50"/>
      <c r="AE9" s="50"/>
      <c r="AF9" s="22"/>
      <c r="AG9" s="52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</row>
    <row r="10" spans="1:139" s="8" customFormat="1" ht="14.1" customHeight="1">
      <c r="A10" s="39"/>
      <c r="B10" s="39"/>
      <c r="C10" s="47"/>
      <c r="D10" s="18"/>
      <c r="E10" s="18"/>
      <c r="F10" s="19"/>
      <c r="G10" s="20"/>
      <c r="H10" s="19"/>
      <c r="I10" s="21"/>
      <c r="J10" s="21"/>
      <c r="K10" s="19"/>
      <c r="L10" s="22"/>
      <c r="M10" s="22"/>
      <c r="N10" s="17"/>
      <c r="O10" s="22"/>
      <c r="P10" s="52"/>
      <c r="Q10" s="39"/>
      <c r="R10" s="39"/>
      <c r="S10" s="40"/>
      <c r="T10" s="45"/>
      <c r="U10" s="19"/>
      <c r="V10" s="19"/>
      <c r="W10" s="36"/>
      <c r="X10" s="19"/>
      <c r="Y10" s="22"/>
      <c r="Z10" s="22"/>
      <c r="AA10" s="52"/>
      <c r="AC10" s="20"/>
      <c r="AD10" s="50"/>
      <c r="AE10" s="50"/>
      <c r="AF10" s="22"/>
      <c r="AG10" s="52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</row>
    <row r="11" spans="1:139" s="8" customFormat="1" ht="14.1" customHeight="1">
      <c r="A11" s="39"/>
      <c r="B11" s="39"/>
      <c r="C11" s="47"/>
      <c r="D11" s="18"/>
      <c r="E11" s="18"/>
      <c r="F11" s="19"/>
      <c r="G11" s="20"/>
      <c r="H11" s="19"/>
      <c r="I11" s="21"/>
      <c r="J11" s="21"/>
      <c r="K11" s="19"/>
      <c r="L11" s="22"/>
      <c r="M11" s="22"/>
      <c r="N11" s="17"/>
      <c r="O11" s="22"/>
      <c r="P11" s="52"/>
      <c r="Q11" s="39"/>
      <c r="R11" s="39"/>
      <c r="S11" s="40"/>
      <c r="T11" s="45"/>
      <c r="U11" s="19"/>
      <c r="V11" s="19"/>
      <c r="W11" s="36"/>
      <c r="X11" s="19"/>
      <c r="Y11" s="22"/>
      <c r="Z11" s="22"/>
      <c r="AA11" s="52"/>
      <c r="AC11" s="20"/>
      <c r="AD11" s="50"/>
      <c r="AE11" s="50"/>
      <c r="AF11" s="22"/>
      <c r="AG11" s="52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</row>
    <row r="12" spans="1:139" s="8" customFormat="1" ht="14.1" customHeight="1">
      <c r="A12" s="39" t="s">
        <v>39</v>
      </c>
      <c r="B12" s="39" t="s">
        <v>40</v>
      </c>
      <c r="C12" s="40" t="s">
        <v>44</v>
      </c>
      <c r="D12" s="18" t="s">
        <v>24</v>
      </c>
      <c r="E12" s="18">
        <v>85</v>
      </c>
      <c r="F12" s="19">
        <v>51.72</v>
      </c>
      <c r="G12" s="20">
        <v>45.4</v>
      </c>
      <c r="H12" s="19">
        <f>SUM(F12,G12)</f>
        <v>97.12</v>
      </c>
      <c r="I12" s="21">
        <v>94</v>
      </c>
      <c r="J12" s="21">
        <v>85</v>
      </c>
      <c r="K12" s="19">
        <v>56.2</v>
      </c>
      <c r="L12" s="22">
        <f>K12*1.5</f>
        <v>84.300000000000011</v>
      </c>
      <c r="M12" s="22">
        <f>I12+J12+L12</f>
        <v>263.3</v>
      </c>
      <c r="N12" s="17"/>
      <c r="O12" s="22">
        <f>SUM(E12,H12,I12,J12,L12)</f>
        <v>445.42</v>
      </c>
      <c r="P12" s="52">
        <v>1</v>
      </c>
      <c r="Q12" s="39" t="str">
        <f t="shared" ref="Q12:T13" si="1">A12</f>
        <v>Behlert</v>
      </c>
      <c r="R12" s="39" t="str">
        <f t="shared" si="1"/>
        <v>Detlef</v>
      </c>
      <c r="S12" s="40" t="str">
        <f t="shared" si="1"/>
        <v>AF Wendenschloss</v>
      </c>
      <c r="T12" s="45" t="str">
        <f t="shared" si="1"/>
        <v>S</v>
      </c>
      <c r="U12" s="19">
        <v>56.97</v>
      </c>
      <c r="V12" s="19">
        <v>53.56</v>
      </c>
      <c r="W12" s="36">
        <f>SUM(U12,V12)</f>
        <v>110.53</v>
      </c>
      <c r="X12" s="19">
        <v>89.93</v>
      </c>
      <c r="Y12" s="22">
        <f>X12*1.5</f>
        <v>134.89500000000001</v>
      </c>
      <c r="Z12" s="22">
        <f>O12+W12+Y12</f>
        <v>690.84500000000003</v>
      </c>
      <c r="AA12" s="52">
        <v>1</v>
      </c>
      <c r="AB12" s="8">
        <v>80</v>
      </c>
      <c r="AC12" s="19">
        <v>87.22</v>
      </c>
      <c r="AD12" s="50">
        <f>AC12*1.5</f>
        <v>130.82999999999998</v>
      </c>
      <c r="AE12" s="50">
        <f>AB12+AD12</f>
        <v>210.82999999999998</v>
      </c>
      <c r="AF12" s="22">
        <f>Z12+AE12</f>
        <v>901.67499999999995</v>
      </c>
      <c r="AG12" s="52">
        <v>3</v>
      </c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</row>
    <row r="13" spans="1:139" s="8" customFormat="1" ht="14.1" customHeight="1">
      <c r="A13" s="39" t="s">
        <v>25</v>
      </c>
      <c r="B13" s="39" t="s">
        <v>26</v>
      </c>
      <c r="C13" s="47" t="s">
        <v>29</v>
      </c>
      <c r="D13" s="18" t="s">
        <v>24</v>
      </c>
      <c r="E13" s="18">
        <v>90</v>
      </c>
      <c r="F13" s="19">
        <v>43.34</v>
      </c>
      <c r="G13" s="20">
        <v>41.73</v>
      </c>
      <c r="H13" s="19">
        <f>SUM(F13,G13)</f>
        <v>85.07</v>
      </c>
      <c r="I13" s="21">
        <v>76</v>
      </c>
      <c r="J13" s="21">
        <v>95</v>
      </c>
      <c r="K13" s="19">
        <v>63.69</v>
      </c>
      <c r="L13" s="22">
        <f>K13*1.5</f>
        <v>95.534999999999997</v>
      </c>
      <c r="M13" s="22">
        <f>I13+J13+L13</f>
        <v>266.53499999999997</v>
      </c>
      <c r="N13" s="17"/>
      <c r="O13" s="22">
        <f>SUM(E13,H13,I13,J13,L13)</f>
        <v>441.60500000000002</v>
      </c>
      <c r="P13" s="52">
        <v>2</v>
      </c>
      <c r="Q13" s="39" t="str">
        <f t="shared" si="1"/>
        <v>Oelke</v>
      </c>
      <c r="R13" s="39" t="str">
        <f t="shared" si="1"/>
        <v>Heinz</v>
      </c>
      <c r="S13" s="40" t="str">
        <f t="shared" si="1"/>
        <v>SC Borussia Friedr.</v>
      </c>
      <c r="T13" s="45" t="str">
        <f t="shared" si="1"/>
        <v>S</v>
      </c>
      <c r="U13" s="19">
        <v>51.08</v>
      </c>
      <c r="V13" s="19">
        <v>44.01</v>
      </c>
      <c r="W13" s="36">
        <f>SUM(U13,V13)</f>
        <v>95.09</v>
      </c>
      <c r="X13" s="19">
        <v>85.83</v>
      </c>
      <c r="Y13" s="22">
        <f>X13*1.5</f>
        <v>128.745</v>
      </c>
      <c r="Z13" s="22">
        <f>O13+W13+Y13</f>
        <v>665.44</v>
      </c>
      <c r="AA13" s="52">
        <v>2</v>
      </c>
      <c r="AB13" s="8">
        <v>50</v>
      </c>
      <c r="AC13" s="20">
        <v>89.69</v>
      </c>
      <c r="AD13" s="50">
        <f>AC13*1.5</f>
        <v>134.535</v>
      </c>
      <c r="AE13" s="50">
        <f>AB13+AD13</f>
        <v>184.535</v>
      </c>
      <c r="AF13" s="22">
        <f>Z13+AE13</f>
        <v>849.97500000000002</v>
      </c>
      <c r="AG13" s="52">
        <v>4</v>
      </c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</row>
    <row r="14" spans="1:139" s="8" customFormat="1" ht="14.1" customHeight="1">
      <c r="A14" s="39" t="s">
        <v>41</v>
      </c>
      <c r="B14" s="39" t="s">
        <v>42</v>
      </c>
      <c r="C14" s="47" t="s">
        <v>43</v>
      </c>
      <c r="D14" s="18" t="s">
        <v>24</v>
      </c>
      <c r="E14" s="18">
        <v>75</v>
      </c>
      <c r="F14" s="19">
        <v>34.549999999999997</v>
      </c>
      <c r="G14" s="20">
        <v>33.65</v>
      </c>
      <c r="H14" s="19">
        <f>SUM(F14,G14)</f>
        <v>68.199999999999989</v>
      </c>
      <c r="I14" s="21">
        <v>96</v>
      </c>
      <c r="J14" s="21">
        <v>75</v>
      </c>
      <c r="K14" s="19">
        <v>61.23</v>
      </c>
      <c r="L14" s="22">
        <f>K14*1.5</f>
        <v>91.844999999999999</v>
      </c>
      <c r="M14" s="22">
        <f>I14+J14+L14</f>
        <v>262.84500000000003</v>
      </c>
      <c r="N14" s="17"/>
      <c r="O14" s="22">
        <f>SUM(E14,H14,I14,J14,L14)</f>
        <v>406.04499999999996</v>
      </c>
      <c r="P14" s="52">
        <v>3</v>
      </c>
      <c r="Q14" s="39"/>
      <c r="R14" s="39"/>
      <c r="S14" s="40"/>
      <c r="T14" s="45"/>
      <c r="U14" s="19"/>
      <c r="V14" s="19"/>
      <c r="W14" s="36"/>
      <c r="X14" s="19"/>
      <c r="Y14" s="22"/>
      <c r="Z14" s="22"/>
      <c r="AA14" s="52"/>
      <c r="AC14" s="19"/>
      <c r="AD14" s="50"/>
      <c r="AE14" s="50"/>
      <c r="AF14" s="22"/>
      <c r="AG14" s="52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</row>
    <row r="15" spans="1:139" s="8" customFormat="1" ht="14.1" customHeight="1">
      <c r="A15" s="39" t="s">
        <v>36</v>
      </c>
      <c r="B15" s="39" t="s">
        <v>53</v>
      </c>
      <c r="C15" s="47" t="s">
        <v>38</v>
      </c>
      <c r="D15" s="18" t="s">
        <v>24</v>
      </c>
      <c r="E15" s="18">
        <v>65</v>
      </c>
      <c r="F15" s="19">
        <v>41.15</v>
      </c>
      <c r="G15" s="20">
        <v>38.979999999999997</v>
      </c>
      <c r="H15" s="19">
        <f>SUM(F15,G15)</f>
        <v>80.13</v>
      </c>
      <c r="I15" s="21">
        <v>92</v>
      </c>
      <c r="J15" s="21">
        <v>55</v>
      </c>
      <c r="K15" s="19">
        <v>54.57</v>
      </c>
      <c r="L15" s="22">
        <f>K15*1.5</f>
        <v>81.855000000000004</v>
      </c>
      <c r="M15" s="22">
        <f>I15+J15+L15</f>
        <v>228.85500000000002</v>
      </c>
      <c r="N15" s="17"/>
      <c r="O15" s="22">
        <f>SUM(E15,H15,I15,J15,L15)</f>
        <v>373.98500000000001</v>
      </c>
      <c r="P15" s="17">
        <v>4</v>
      </c>
      <c r="Q15" s="39"/>
      <c r="R15" s="39"/>
      <c r="S15" s="40"/>
      <c r="T15" s="45"/>
      <c r="U15" s="19"/>
      <c r="V15" s="19"/>
      <c r="W15" s="36"/>
      <c r="X15" s="19"/>
      <c r="Y15" s="22"/>
      <c r="Z15" s="22"/>
      <c r="AA15" s="17"/>
      <c r="AC15" s="19"/>
      <c r="AD15" s="50"/>
      <c r="AE15" s="50"/>
      <c r="AF15" s="22"/>
      <c r="AG15" s="52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</row>
    <row r="16" spans="1:139" s="8" customFormat="1" ht="14.1" customHeight="1">
      <c r="A16" s="39" t="s">
        <v>46</v>
      </c>
      <c r="B16" s="39" t="s">
        <v>45</v>
      </c>
      <c r="C16" s="47" t="s">
        <v>29</v>
      </c>
      <c r="D16" s="18" t="s">
        <v>24</v>
      </c>
      <c r="E16" s="18">
        <v>85</v>
      </c>
      <c r="F16" s="19">
        <v>34.299999999999997</v>
      </c>
      <c r="G16" s="20">
        <v>33.6</v>
      </c>
      <c r="H16" s="19">
        <f>SUM(F16,G16)</f>
        <v>67.900000000000006</v>
      </c>
      <c r="I16" s="21">
        <v>74</v>
      </c>
      <c r="J16" s="21">
        <v>50</v>
      </c>
      <c r="K16" s="19">
        <v>49.25</v>
      </c>
      <c r="L16" s="22">
        <f>K16*1.5</f>
        <v>73.875</v>
      </c>
      <c r="M16" s="22">
        <f>I16+J16+L16</f>
        <v>197.875</v>
      </c>
      <c r="N16" s="17"/>
      <c r="O16" s="22">
        <f>SUM(E16,H16,I16,J16,L16)</f>
        <v>350.77499999999998</v>
      </c>
      <c r="P16" s="17">
        <v>5</v>
      </c>
      <c r="Q16" s="39" t="str">
        <f>A16</f>
        <v>Geisler</v>
      </c>
      <c r="R16" s="39" t="str">
        <f>B16</f>
        <v>Jürgen</v>
      </c>
      <c r="S16" s="40" t="str">
        <f>C16</f>
        <v>SC Borussia Friedr.</v>
      </c>
      <c r="T16" s="45" t="str">
        <f>D16</f>
        <v>S</v>
      </c>
      <c r="U16" s="19">
        <v>49.65</v>
      </c>
      <c r="V16" s="19">
        <v>48.71</v>
      </c>
      <c r="W16" s="36">
        <f>SUM(U16,V16)</f>
        <v>98.36</v>
      </c>
      <c r="X16" s="19">
        <v>72.56</v>
      </c>
      <c r="Y16" s="22">
        <f>X16*1.5</f>
        <v>108.84</v>
      </c>
      <c r="Z16" s="22">
        <f>O16+W16+Y16</f>
        <v>557.97500000000002</v>
      </c>
      <c r="AA16" s="52">
        <v>3</v>
      </c>
      <c r="AB16" s="8">
        <v>15</v>
      </c>
      <c r="AC16" s="20">
        <v>53.09</v>
      </c>
      <c r="AD16" s="50">
        <f>AC16*1.5</f>
        <v>79.635000000000005</v>
      </c>
      <c r="AE16" s="50">
        <f>AB16+AD16</f>
        <v>94.635000000000005</v>
      </c>
      <c r="AF16" s="22">
        <f>Z16+AE16</f>
        <v>652.61</v>
      </c>
      <c r="AG16" s="17">
        <v>5</v>
      </c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</row>
    <row r="17" spans="1:33" s="13" customFormat="1" ht="14.1" customHeight="1">
      <c r="A17" s="39"/>
      <c r="B17" s="39"/>
      <c r="C17" s="47"/>
      <c r="D17" s="18"/>
      <c r="E17" s="18"/>
      <c r="F17" s="19"/>
      <c r="G17" s="20"/>
      <c r="H17" s="19"/>
      <c r="I17" s="21"/>
      <c r="J17" s="21"/>
      <c r="K17" s="19"/>
      <c r="L17" s="22"/>
      <c r="M17" s="22"/>
      <c r="N17" s="17"/>
      <c r="O17" s="22"/>
      <c r="P17" s="52"/>
      <c r="Q17" s="39"/>
      <c r="R17" s="39"/>
      <c r="S17" s="40"/>
      <c r="T17" s="45"/>
      <c r="U17" s="19"/>
      <c r="V17" s="19"/>
      <c r="W17" s="36"/>
      <c r="X17" s="19"/>
      <c r="Y17" s="22"/>
      <c r="Z17" s="22"/>
      <c r="AA17" s="52"/>
      <c r="AC17" s="16"/>
      <c r="AD17" s="48"/>
      <c r="AE17" s="48"/>
      <c r="AF17" s="11"/>
      <c r="AG17" s="14"/>
    </row>
    <row r="18" spans="1:33" s="13" customFormat="1" ht="14.1" customHeight="1">
      <c r="A18" s="39"/>
      <c r="B18" s="39"/>
      <c r="C18" s="47"/>
      <c r="D18" s="18"/>
      <c r="E18" s="18"/>
      <c r="F18" s="19"/>
      <c r="G18" s="20"/>
      <c r="H18" s="19"/>
      <c r="I18" s="21"/>
      <c r="J18" s="21"/>
      <c r="K18" s="19"/>
      <c r="L18" s="22"/>
      <c r="M18" s="22"/>
      <c r="N18" s="17"/>
      <c r="O18" s="22"/>
      <c r="P18" s="52"/>
      <c r="Q18" s="39"/>
      <c r="R18" s="39"/>
      <c r="S18" s="40"/>
      <c r="T18" s="45"/>
      <c r="U18" s="19"/>
      <c r="V18" s="19"/>
      <c r="W18" s="36"/>
      <c r="X18" s="19"/>
      <c r="Y18" s="22"/>
      <c r="Z18" s="22"/>
      <c r="AA18" s="52"/>
      <c r="AC18" s="16" t="s">
        <v>54</v>
      </c>
      <c r="AD18" s="48"/>
      <c r="AE18" s="48"/>
      <c r="AF18" s="11"/>
      <c r="AG18" s="14"/>
    </row>
    <row r="19" spans="1:33" s="13" customFormat="1" ht="14.1" customHeight="1">
      <c r="A19" s="39"/>
      <c r="B19" s="39"/>
      <c r="C19" s="47"/>
      <c r="D19" s="18"/>
      <c r="E19" s="18"/>
      <c r="F19" s="19"/>
      <c r="G19" s="20"/>
      <c r="H19" s="19"/>
      <c r="I19" s="21"/>
      <c r="J19" s="21"/>
      <c r="K19" s="19"/>
      <c r="L19" s="22"/>
      <c r="M19" s="22"/>
      <c r="N19" s="17"/>
      <c r="O19" s="22"/>
      <c r="P19" s="52"/>
      <c r="Q19" s="39"/>
      <c r="R19" s="39"/>
      <c r="S19" s="40"/>
      <c r="T19" s="45"/>
      <c r="U19" s="19"/>
      <c r="V19" s="19"/>
      <c r="W19" s="36"/>
      <c r="X19" s="19"/>
      <c r="Y19" s="22"/>
      <c r="Z19" s="22"/>
      <c r="AA19" s="52"/>
      <c r="AC19" s="16" t="s">
        <v>55</v>
      </c>
      <c r="AD19" s="48"/>
      <c r="AE19" s="48"/>
      <c r="AF19" s="11"/>
      <c r="AG19" s="14"/>
    </row>
    <row r="20" spans="1:33" s="13" customFormat="1" ht="14.1" customHeight="1">
      <c r="A20" s="39" t="s">
        <v>50</v>
      </c>
      <c r="B20" s="39" t="s">
        <v>51</v>
      </c>
      <c r="C20" s="47" t="s">
        <v>29</v>
      </c>
      <c r="D20" s="18" t="s">
        <v>52</v>
      </c>
      <c r="E20" s="18">
        <v>70</v>
      </c>
      <c r="F20" s="19">
        <v>39.5</v>
      </c>
      <c r="G20" s="20">
        <v>37.4</v>
      </c>
      <c r="H20" s="19">
        <f t="shared" ref="H20" si="2">SUM(F20,G20)</f>
        <v>76.900000000000006</v>
      </c>
      <c r="I20" s="8">
        <v>76</v>
      </c>
      <c r="J20" s="21">
        <v>70</v>
      </c>
      <c r="K20" s="19">
        <v>45.18</v>
      </c>
      <c r="L20" s="22">
        <f t="shared" ref="L20" si="3">K20*1.5</f>
        <v>67.77</v>
      </c>
      <c r="M20" s="22">
        <f t="shared" ref="M20" si="4">I20+J20+L20</f>
        <v>213.76999999999998</v>
      </c>
      <c r="N20" s="52"/>
      <c r="O20" s="22">
        <f t="shared" ref="O20" si="5">SUM(E20,H20,I20,J20,L20)</f>
        <v>360.66999999999996</v>
      </c>
      <c r="P20" s="52">
        <v>1</v>
      </c>
      <c r="Q20" s="39"/>
      <c r="R20" s="39"/>
      <c r="S20" s="40"/>
      <c r="T20" s="45"/>
      <c r="U20" s="19"/>
      <c r="V20" s="19"/>
      <c r="W20" s="36"/>
      <c r="X20" s="19"/>
      <c r="Y20" s="22"/>
      <c r="Z20" s="22"/>
      <c r="AA20" s="17"/>
      <c r="AC20" s="16" t="s">
        <v>56</v>
      </c>
      <c r="AD20" s="51"/>
      <c r="AE20" s="5"/>
      <c r="AF20" s="5"/>
      <c r="AG20" s="6"/>
    </row>
    <row r="21" spans="1:33">
      <c r="AC21" s="2" t="s">
        <v>58</v>
      </c>
    </row>
    <row r="22" spans="1:33">
      <c r="AC22" s="5" t="s">
        <v>57</v>
      </c>
      <c r="AD22" s="5"/>
      <c r="AG22" s="5"/>
    </row>
    <row r="25" spans="1:33" ht="0.6" customHeight="1"/>
  </sheetData>
  <sortState ref="A12:EI16">
    <sortCondition descending="1" ref="O12:O16"/>
  </sortState>
  <mergeCells count="9">
    <mergeCell ref="Z3:AA3"/>
    <mergeCell ref="M3:N3"/>
    <mergeCell ref="K3:L3"/>
    <mergeCell ref="Q1:Z1"/>
    <mergeCell ref="F3:H3"/>
    <mergeCell ref="A1:J1"/>
    <mergeCell ref="U3:W3"/>
    <mergeCell ref="X3:Y3"/>
    <mergeCell ref="O3:P3"/>
  </mergeCells>
  <phoneticPr fontId="0" type="noConversion"/>
  <pageMargins left="0.39370078740157483" right="0.19685039370078741" top="0.59055118110236227" bottom="0.39370078740157483" header="0.51181102362204722" footer="0.51181102362204722"/>
  <pageSetup paperSize="9" fitToWidth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</vt:lpstr>
    </vt:vector>
  </TitlesOfParts>
  <Company>Hasenpension Hugoline &amp; Lulu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O H</cp:lastModifiedBy>
  <cp:lastPrinted>2017-05-14T13:50:02Z</cp:lastPrinted>
  <dcterms:created xsi:type="dcterms:W3CDTF">2000-04-20T06:06:45Z</dcterms:created>
  <dcterms:modified xsi:type="dcterms:W3CDTF">2017-05-15T10:30:11Z</dcterms:modified>
</cp:coreProperties>
</file>